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Q:\Chicago Department of Transportation\WPA Streets\Barry\04 IFB\"/>
    </mc:Choice>
  </mc:AlternateContent>
  <xr:revisionPtr revIDLastSave="0" documentId="13_ncr:1_{948633F6-53F9-4E6C-8F8C-33C93022102E}" xr6:coauthVersionLast="47" xr6:coauthVersionMax="47" xr10:uidLastSave="{00000000-0000-0000-0000-000000000000}"/>
  <bookViews>
    <workbookView xWindow="-120" yWindow="-120" windowWidth="29040" windowHeight="16440" activeTab="2" xr2:uid="{00000000-000D-0000-FFFF-FFFF00000000}"/>
  </bookViews>
  <sheets>
    <sheet name="Master Bid Tab" sheetId="1" r:id="rId1"/>
    <sheet name="Award Criteria Figure" sheetId="5" r:id="rId2"/>
    <sheet name="22681 W. Barry Ave." sheetId="13" r:id="rId3"/>
  </sheets>
  <externalReferences>
    <externalReference r:id="rId4"/>
    <externalReference r:id="rId5"/>
  </externalReferences>
  <definedNames>
    <definedName name="_xlnm.Print_Area" localSheetId="2">'22681 W. Barry Ave.'!$A$1:$G$119</definedName>
    <definedName name="_xlnm.Print_Area" localSheetId="1">'Award Criteria Figure'!$A$1:$C$48</definedName>
    <definedName name="_xlnm.Print_Area" localSheetId="0">'Master Bid Tab'!$A$1:$D$31</definedName>
    <definedName name="_xlnm.Print_Titles" localSheetId="2">'22681 W. Barry Ave.'!$1:$2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3" l="1"/>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67" i="13"/>
  <c r="G69" i="13"/>
  <c r="G73" i="13"/>
  <c r="G74" i="13"/>
  <c r="G76" i="13"/>
  <c r="G80" i="13"/>
  <c r="G81" i="13"/>
  <c r="G82" i="13"/>
  <c r="G84" i="13"/>
  <c r="G86" i="13"/>
  <c r="G88" i="13"/>
  <c r="G89" i="13"/>
  <c r="G90" i="13"/>
  <c r="G93" i="13"/>
  <c r="G94" i="13"/>
  <c r="G95" i="13"/>
  <c r="G98" i="13"/>
  <c r="G100" i="13"/>
  <c r="G103" i="13"/>
  <c r="G104" i="13"/>
  <c r="G105" i="13"/>
  <c r="G106" i="13"/>
  <c r="G110" i="13"/>
  <c r="G112" i="13"/>
  <c r="G114" i="13"/>
  <c r="G115" i="13"/>
  <c r="G116" i="13"/>
  <c r="G117" i="13"/>
  <c r="G118" i="13"/>
  <c r="G3" i="13"/>
  <c r="G113" i="13"/>
  <c r="G111" i="13"/>
  <c r="G109" i="13"/>
  <c r="G108" i="13"/>
  <c r="G107" i="13"/>
  <c r="G102" i="13"/>
  <c r="G101" i="13"/>
  <c r="G99" i="13"/>
  <c r="G97" i="13"/>
  <c r="G96" i="13"/>
  <c r="G92" i="13"/>
  <c r="G91" i="13"/>
  <c r="G87" i="13"/>
  <c r="G85" i="13"/>
  <c r="G83" i="13"/>
  <c r="G79" i="13"/>
  <c r="G78" i="13"/>
  <c r="G77" i="13"/>
  <c r="G75" i="13"/>
  <c r="G72" i="13"/>
  <c r="G71" i="13"/>
  <c r="G70" i="13"/>
  <c r="G68" i="13"/>
  <c r="G66" i="13"/>
  <c r="G65" i="13"/>
  <c r="G64" i="13"/>
  <c r="G63" i="13"/>
  <c r="G62" i="13"/>
  <c r="G61" i="13"/>
  <c r="G60" i="13"/>
  <c r="G59" i="13"/>
  <c r="G119" i="13" l="1"/>
  <c r="D10" i="1" s="1"/>
  <c r="B2" i="13" l="1"/>
  <c r="D13" i="1" l="1"/>
  <c r="D16" i="1" s="1"/>
  <c r="C7" i="5" l="1"/>
  <c r="C10" i="5" l="1"/>
  <c r="C22" i="5" l="1"/>
  <c r="C24" i="5" s="1"/>
  <c r="C14" i="5"/>
  <c r="C16" i="5" s="1"/>
  <c r="C30" i="5"/>
  <c r="C32" i="5" s="1"/>
  <c r="C18" i="5"/>
  <c r="C20" i="5" s="1"/>
  <c r="C26" i="5"/>
  <c r="C28" i="5" s="1"/>
  <c r="C12" i="5"/>
  <c r="C34" i="5"/>
  <c r="C35" i="5" l="1"/>
  <c r="C36" i="5" s="1"/>
  <c r="C38" i="5" s="1"/>
  <c r="D17" i="1" s="1"/>
</calcChain>
</file>

<file path=xl/sharedStrings.xml><?xml version="1.0" encoding="utf-8"?>
<sst xmlns="http://schemas.openxmlformats.org/spreadsheetml/2006/main" count="400" uniqueCount="269">
  <si>
    <t>PROJECT NAME:</t>
  </si>
  <si>
    <t>Chicago Department of Transporation Works Progress Administration ("WPA") Street Reconstruction</t>
  </si>
  <si>
    <t>LOCATION:</t>
  </si>
  <si>
    <t>CONTRACT NO:</t>
  </si>
  <si>
    <t>PROJECT NO(S):</t>
  </si>
  <si>
    <t>FIRM NAME:</t>
  </si>
  <si>
    <t>BID FORM</t>
  </si>
  <si>
    <t>LINE</t>
  </si>
  <si>
    <t>DESCRIPTION</t>
  </si>
  <si>
    <t>AMOUNT</t>
  </si>
  <si>
    <t>Base Work Only</t>
  </si>
  <si>
    <t>Commission's Contract Contingency</t>
  </si>
  <si>
    <t>Sitework Allowance</t>
  </si>
  <si>
    <t>TOTAL BASE BID</t>
  </si>
  <si>
    <t>Accepted by the Commission</t>
  </si>
  <si>
    <t>TOTAL AMOUNTS</t>
  </si>
  <si>
    <r>
      <t xml:space="preserve">SURETY INFORMATION
</t>
    </r>
    <r>
      <rPr>
        <b/>
        <sz val="8"/>
        <color theme="1"/>
        <rFont val="Arial Narrow"/>
        <family val="2"/>
      </rPr>
      <t>(Provide Legal Name and address of Surety)</t>
    </r>
  </si>
  <si>
    <t>Name:</t>
  </si>
  <si>
    <t>Address:</t>
  </si>
  <si>
    <t>BIDDER'S INFORMATION</t>
  </si>
  <si>
    <t>Firm Name:</t>
  </si>
  <si>
    <t>Date:</t>
  </si>
  <si>
    <t>NOTES/INSTRUCTIONS</t>
  </si>
  <si>
    <t>Light Gray</t>
  </si>
  <si>
    <t xml:space="preserve">Base Work Only </t>
  </si>
  <si>
    <t>Light Blue</t>
  </si>
  <si>
    <t xml:space="preserve">Contingency(ies) </t>
  </si>
  <si>
    <t>Amount is fixed and will automatically calculate to determine Totatl Base Bid (Total of all Streets)</t>
  </si>
  <si>
    <t>Light Yellow</t>
  </si>
  <si>
    <t>Allowance(s)</t>
  </si>
  <si>
    <t>Amount is fixed and will automatically calculate to determine Totatl Base Bid (Total of All Streets)</t>
  </si>
  <si>
    <t>Maroon</t>
  </si>
  <si>
    <t>Total Base Bid</t>
  </si>
  <si>
    <t>Blue</t>
  </si>
  <si>
    <t xml:space="preserve">Total Award Criteria Figure </t>
  </si>
  <si>
    <t>TOTAL BASE WORK ONLY</t>
  </si>
  <si>
    <t>AWARD CRITERA FIGURE FORMULA</t>
  </si>
  <si>
    <t>FORMULA</t>
  </si>
  <si>
    <t>Line 1. (Based on Grand Total Base Bid)</t>
  </si>
  <si>
    <t>Line 2.  Minority Journeyman (Maximum figure 0.70)</t>
  </si>
  <si>
    <t>Line 3.  Multiply Line 2 by Line 1 by 0.04</t>
  </si>
  <si>
    <t>Line 4.  Minority Apprentice (Maximum figure 0.70)</t>
  </si>
  <si>
    <t>Line 5.  Multiply Line 4 by Line 1 by 0.03</t>
  </si>
  <si>
    <t>Line 6.  Minority Laborer (Maximum figure 0.70)</t>
  </si>
  <si>
    <t>Line 7. Multiply Line 6 by Line 1 by 0.01</t>
  </si>
  <si>
    <t>Line 8.  Female Journeyman (Maximum figure 0.15)</t>
  </si>
  <si>
    <t>Line 9. Multiply Line 8 by Line 1 by 0.04</t>
  </si>
  <si>
    <t>Line 10.  Female Apprentice (Maximum figure 0.15)</t>
  </si>
  <si>
    <t>Line 11.  Multiply Line 10 by Line 1 by 0.03</t>
  </si>
  <si>
    <t>Line 12.  Female Laborer (Maximum figure 0.15)</t>
  </si>
  <si>
    <t>Line 13. Multiply Line 12 by Line 1 by 0.01</t>
  </si>
  <si>
    <t>Line 14.  Total of Lines 3, 5, 7, 9, 11, and 13</t>
  </si>
  <si>
    <t xml:space="preserve">Line 15. Total Award Criteria </t>
  </si>
  <si>
    <t>TOTAL AWARD CRITERIA (Line 15)</t>
  </si>
  <si>
    <t>2. Line 1. (Based on Total Base Bid) automatically populates from Bid Form.</t>
  </si>
  <si>
    <t>3. Bidder is to populate Lines 2, 4, 6, 8, 10, and 12 (fields shaded Light Green).</t>
  </si>
  <si>
    <t>4. Lines 2, 4, 6, 8, 10, and 12 are to be entered in decimals.  (ie 5% participation = 0.05, 15% participation = 0.15, 50% participation = .50)</t>
  </si>
  <si>
    <r>
      <t xml:space="preserve">5.  Line 15. </t>
    </r>
    <r>
      <rPr>
        <b/>
        <sz val="11"/>
        <color theme="0"/>
        <rFont val="Arial Narrow"/>
        <family val="2"/>
      </rPr>
      <t>TOTAL AWARD CRITERIA</t>
    </r>
    <r>
      <rPr>
        <sz val="11"/>
        <color theme="0"/>
        <rFont val="Arial Narrow"/>
        <family val="2"/>
      </rPr>
      <t xml:space="preserve"> automatically populates.</t>
    </r>
  </si>
  <si>
    <t>Line</t>
  </si>
  <si>
    <t>Description</t>
  </si>
  <si>
    <t>Unit</t>
  </si>
  <si>
    <t>Estimated Quantity</t>
  </si>
  <si>
    <t>Unit Price</t>
  </si>
  <si>
    <t>Cost</t>
  </si>
  <si>
    <t>UNIT</t>
  </si>
  <si>
    <t>EARTH EXCAVATION</t>
  </si>
  <si>
    <t>CU YD</t>
  </si>
  <si>
    <t>20101100C</t>
  </si>
  <si>
    <t>TREE PROTECTION</t>
  </si>
  <si>
    <t>EACH</t>
  </si>
  <si>
    <t>20101210C</t>
  </si>
  <si>
    <t>FOOT</t>
  </si>
  <si>
    <t>TRENCH BACKFILL</t>
  </si>
  <si>
    <t>TOPSOIL FURNISH AND PLACE, 4-INCH</t>
  </si>
  <si>
    <t>SQ YD</t>
  </si>
  <si>
    <t>SODDING, SALT TOLERANT</t>
  </si>
  <si>
    <t>251K0100C</t>
  </si>
  <si>
    <t>SHREDDED HARDWOOD BARK MULCH</t>
  </si>
  <si>
    <t>INLET FILTERS</t>
  </si>
  <si>
    <t>PORTLAND CEMENT CONCRETE BASE COURSE, 7-INCH</t>
  </si>
  <si>
    <t>BITUMINOUS MATERIALS (TACK COAT)</t>
  </si>
  <si>
    <t>POUND</t>
  </si>
  <si>
    <t>TON</t>
  </si>
  <si>
    <t>LEVELING BINDER (MACHINE METHOD), N50 1-1/2 INCH</t>
  </si>
  <si>
    <t>CAL MONTH</t>
  </si>
  <si>
    <t>42400200C</t>
  </si>
  <si>
    <t>SQ FT</t>
  </si>
  <si>
    <t>42400210C</t>
  </si>
  <si>
    <t>42400410C</t>
  </si>
  <si>
    <t>42400420C</t>
  </si>
  <si>
    <t>42400800C</t>
  </si>
  <si>
    <t>LINEAR DETECTABLE WARNING TILES (CAST IRON)</t>
  </si>
  <si>
    <t>44000050C</t>
  </si>
  <si>
    <t>HOT-MIX ASPHALT SURFACE REMOVAL, VARIABLE DEPTH</t>
  </si>
  <si>
    <t>PAVEMENT REMOVAL</t>
  </si>
  <si>
    <t>COMBINATION CURB AND GUTTER REMOVAL</t>
  </si>
  <si>
    <t>SAW CUTTING PAVEMENT</t>
  </si>
  <si>
    <t>550Z0108C</t>
  </si>
  <si>
    <t>STORM SEWER, EXTRA STRENGTH VITRIFIED CLAY PIPE, TYPE 2, 8 INCH</t>
  </si>
  <si>
    <t>550Z0132C</t>
  </si>
  <si>
    <t>STORM SEWER, DUCTILE IRON PIPE, TYPE 2, 8 INCH</t>
  </si>
  <si>
    <t>551Z0400C</t>
  </si>
  <si>
    <t>SEWER CLEANING AND TELEVISING</t>
  </si>
  <si>
    <t>60200105C</t>
  </si>
  <si>
    <t>602Z0700C</t>
  </si>
  <si>
    <t>60500050C</t>
  </si>
  <si>
    <t>REMOVING CATCH BASINS</t>
  </si>
  <si>
    <t>REMOVING INLETS</t>
  </si>
  <si>
    <t>606Z0100C</t>
  </si>
  <si>
    <t>CONCRETE CURB, TYPE B</t>
  </si>
  <si>
    <t>670Z0100C</t>
  </si>
  <si>
    <t>ENGINEER'S FIELD OFFICE</t>
  </si>
  <si>
    <t>701Z0300C</t>
  </si>
  <si>
    <t>TRAFFIC CONTROL COMPLETE</t>
  </si>
  <si>
    <t>L SUM</t>
  </si>
  <si>
    <t>724Z0100C</t>
  </si>
  <si>
    <t>REMOVE AND SALVAGE SIGN PANEL</t>
  </si>
  <si>
    <t>724Z0110C</t>
  </si>
  <si>
    <t>729Z0110C</t>
  </si>
  <si>
    <t>SIGN SUPPORT POST, DIG METHOD</t>
  </si>
  <si>
    <t>PROTECTIVE COAT</t>
  </si>
  <si>
    <t>701Z0800C</t>
  </si>
  <si>
    <t>AGGREGATE FOR TEMPORARY ACCESS</t>
  </si>
  <si>
    <t>999X0900C</t>
  </si>
  <si>
    <t>DRIVEWAY AND ALLEY RETURN PAVEMENT REMOVAL (SPECIAL)</t>
  </si>
  <si>
    <t>810Z0265C</t>
  </si>
  <si>
    <t>CONDUIT IN TRENCH, PVC (SCHEDULE 80), 2" DIA.</t>
  </si>
  <si>
    <t>810Z0280C</t>
  </si>
  <si>
    <t>CONDUIT, DIRECTIONAL BORED, COILABLE NONMETALLIC CONDUIT, SCHEDULE 80, 1 1/4" DIA.</t>
  </si>
  <si>
    <t>810Z0285C</t>
  </si>
  <si>
    <t>CONDUIT, DIRECTIONAL BORED, COILABLE NONMETALLIC CONDUIT, SCHEDULE 80, 2" DIA.</t>
  </si>
  <si>
    <t>811Z0210C</t>
  </si>
  <si>
    <t>CONDUIT RISER ATTACHED TO POLE, 2"</t>
  </si>
  <si>
    <t>814Z0120C</t>
  </si>
  <si>
    <t>HANDHOLE, ELECTRIC, WITH 24" FRAME AND COVER</t>
  </si>
  <si>
    <t>817Z0220C</t>
  </si>
  <si>
    <t>ELECTRIC CABLE IN CONDUIT, TRIPLEX, 2-1/C NO. 6, 1-1/C NO. 8 GROUND</t>
  </si>
  <si>
    <t>821Z0300C</t>
  </si>
  <si>
    <t>LUMINAIRE, LED, ACORN, ARTERIAL, RESIDENTIAL</t>
  </si>
  <si>
    <t>821Z0860C</t>
  </si>
  <si>
    <t>LUMINAIRE, LED, COBRA HEAD, RESIDENTIAL</t>
  </si>
  <si>
    <t>825Z0200C</t>
  </si>
  <si>
    <t>CONTROLLER, STREET LIGHTING, POLE MOUNTED, CONSTANT POWER, 1-PHASE, 120/240V, 60A</t>
  </si>
  <si>
    <t>83000023C</t>
  </si>
  <si>
    <t>LIGHT POLE, ALUMINUM, DAVIT, 18 FT. M.H., 8 FT DAVIT ARM</t>
  </si>
  <si>
    <t>836Z0210C</t>
  </si>
  <si>
    <t>LIGHT POLE FOUNDATION, METAL, 10" BOLT CIRCLE, 8 5/8" X 5'</t>
  </si>
  <si>
    <t>851Z0100C</t>
  </si>
  <si>
    <t>PAINT EXISTING LIGHT POLE, MAST ARM(S), AND LUMINAIRE(S)</t>
  </si>
  <si>
    <t>895Z0100C</t>
  </si>
  <si>
    <t>REMOVE EXISTING STREET LIGHTING EQUIPMENT</t>
  </si>
  <si>
    <t>895Z1100C</t>
  </si>
  <si>
    <t>BREAKDOWN CONCRETE FOUNDATION, LIGHT POLE</t>
  </si>
  <si>
    <t>SOIL DISPOSAL ANALYSIS</t>
  </si>
  <si>
    <t>REGULATED SUBSTANCES PRE-CONSTRUCTION PLAN</t>
  </si>
  <si>
    <t>REGULATED SUBSTANCES FINAL CONSTRUCTION REPORT</t>
  </si>
  <si>
    <t>NON-SPECIAL WASTE DISPOSAL</t>
  </si>
  <si>
    <t>REMOVING MANHOLES</t>
  </si>
  <si>
    <t>20100010C</t>
  </si>
  <si>
    <t>TREE REMOVAL (1 TO 6 UNITS DIAMETER)</t>
  </si>
  <si>
    <t>TREE REMOVAL (6 TO 15 UNITS DIAMETER)</t>
  </si>
  <si>
    <t>TREE REMOVAL (OVER 15 UNITS DIAMETER)</t>
  </si>
  <si>
    <t>ROOT PRUNING</t>
  </si>
  <si>
    <t>208Z0200C</t>
  </si>
  <si>
    <t>TRENCH BACKFILL, WATERMAIN</t>
  </si>
  <si>
    <t>CDOT25200110</t>
  </si>
  <si>
    <t>********</t>
  </si>
  <si>
    <t>TREE PLANTING 2-1/2 INCH TO 3-INCH B&amp;B</t>
  </si>
  <si>
    <t>SUBBASE GRANULAR MATERIAL, TYPE B, 6-INCH</t>
  </si>
  <si>
    <t>LEVELING BINDER (HAND METHOD), N50</t>
  </si>
  <si>
    <t>HOT-MIX ASPHALT SURFACE COURSE, IL-19, MIX "D", N50, 2 INCH</t>
  </si>
  <si>
    <t>PORTLAND CEMENT CONCRETE DRIVEWAY AND ALLEY PAVEMENTS,  8-INCH</t>
  </si>
  <si>
    <t>PORTLAND CEMENT CONCRETE SIDEWALK 5 INCH</t>
  </si>
  <si>
    <t>PORTLAND CEMENT CONCRETE ADA RAMP 5 INCH</t>
  </si>
  <si>
    <t>PORTLAND CEMENT CONCRETE SIDEWALK 8 INCH</t>
  </si>
  <si>
    <t>PORTLAND CEMENT CONCRETE ADA RAMP 8 INCH</t>
  </si>
  <si>
    <t>CURB REMOVAL</t>
  </si>
  <si>
    <t>DRILL AND GROUT TIE BARS, No.5, EPOXY COATED</t>
  </si>
  <si>
    <t xml:space="preserve">SIDEWALK REMOVAL </t>
  </si>
  <si>
    <t>550Z0166C</t>
  </si>
  <si>
    <t xml:space="preserve">STORM SEWER, REINFORCED CONCRETE PIPE, TYPE 2, 36-INCH </t>
  </si>
  <si>
    <t>DUCTILE IRON WATER MAIN TEE, 8" X 4"</t>
  </si>
  <si>
    <t>DUCTILE IRON WATER MAIN TEE, 8" X 8"</t>
  </si>
  <si>
    <t>DUCTILE IRON WATER MAIN 4"</t>
  </si>
  <si>
    <t>DUCTILE IRON WATER MAIN 6"</t>
  </si>
  <si>
    <t>WATER VALVES 8"</t>
  </si>
  <si>
    <t>DUCTILE IRON WATER MAIN FITTINGS 8" 45 DEGREE BEND</t>
  </si>
  <si>
    <t>WATER SERVICE LINE 1"</t>
  </si>
  <si>
    <t>LF</t>
  </si>
  <si>
    <t>WATER SERVICE LINE 1 1/2"</t>
  </si>
  <si>
    <t>FIRE HYDRANTS TO BE REMOVED</t>
  </si>
  <si>
    <t>FIRE HYDRANTS</t>
  </si>
  <si>
    <t>FIRE HYDRANTS (SPECIAL - FLUSHING HYDRANT)</t>
  </si>
  <si>
    <t>MANHOLE, 5 FT DIAMETER, TYPE A, FRAME AND CLOSED LID (CITY OF CHICAGO)</t>
  </si>
  <si>
    <t>X0326901</t>
  </si>
  <si>
    <t>TRANSITION SLEEVE, 8"</t>
  </si>
  <si>
    <t>X1200065</t>
  </si>
  <si>
    <t>WATER MAIN CAP, 8"</t>
  </si>
  <si>
    <t>X5620030</t>
  </si>
  <si>
    <t>WATER SERVICE CONNECTION 1-INCH</t>
  </si>
  <si>
    <t>WATER SERVICE CONNECTION 1.5-INCH</t>
  </si>
  <si>
    <t>RESILIENT WEDGE VALVE 4"</t>
  </si>
  <si>
    <t>RESILIENT WEDGE VALVE 8"</t>
  </si>
  <si>
    <t>SERVICE CONTROL VALVE AND BUFFALO BOX</t>
  </si>
  <si>
    <t>CATCH BASINS, TYPE A, 3'-DIAMETER, TYPE 1 FRAME, CLOSED LID (CITY OF CHICAGO)</t>
  </si>
  <si>
    <t>CATCH BASINS, TYPE A, 4'-DIAMETER, TYPE 1 FRAME, OPEN LID (CITY OF CHICAGO)</t>
  </si>
  <si>
    <t>602Z0110C</t>
  </si>
  <si>
    <t>MANHOLES, TYPE A, 3'-DIAMETER, TYPE 1 FRAME, CLOSED LID (CITY OF CHICAGO)</t>
  </si>
  <si>
    <t>TUMBLING BASIN 60" DIAMETER, TYPE 1 FRAME, CLOSED LID (CITY OF CHICAGO)</t>
  </si>
  <si>
    <t>ADDITIONAL MASONRY</t>
  </si>
  <si>
    <t>60234200C</t>
  </si>
  <si>
    <t>INLETS, TYPE A, TYPE 1 FRAME, OPEN LID (CITY OF CHICAGO)</t>
  </si>
  <si>
    <t>60255800C</t>
  </si>
  <si>
    <t>604Z0100C</t>
  </si>
  <si>
    <t>FRAMES</t>
  </si>
  <si>
    <t>604Z0200C</t>
  </si>
  <si>
    <t>LIDS</t>
  </si>
  <si>
    <t>COMBINATION CONCRETE CURB AND GUTTER, TYPE B-V12</t>
  </si>
  <si>
    <t>CONSTRUCTION SIGN</t>
  </si>
  <si>
    <t xml:space="preserve">REGULATED SUBSTANCES MONITORING </t>
  </si>
  <si>
    <t>CAL DAY</t>
  </si>
  <si>
    <t>720Z0810C</t>
  </si>
  <si>
    <t>SIGN PANEL, TYPE 1, RETROREFLECTIVE</t>
  </si>
  <si>
    <t>REMOVE AND SALVAGE SIGN PANEL AND POLE ASSEMBLY</t>
  </si>
  <si>
    <t>THERMOPLASTIC PAVEMENT MARKING, LINE 24 IN</t>
  </si>
  <si>
    <t>ELBOW, CONDUIT, STEEL 2" ON STRUCTURE</t>
  </si>
  <si>
    <t>234A</t>
  </si>
  <si>
    <t>SERVICE ENTRANCE ON POLE TOP, 2-INCH</t>
  </si>
  <si>
    <t>******</t>
  </si>
  <si>
    <t>TYPE II TEMPORARY WATER MAIN SUPPORT</t>
  </si>
  <si>
    <r>
      <rPr>
        <sz val="11"/>
        <color theme="1"/>
        <rFont val="Arial Narrow"/>
        <family val="2"/>
      </rPr>
      <t xml:space="preserve">1.  Prior to submitting your bid electronically, please do the following:
    a.	</t>
    </r>
    <r>
      <rPr>
        <b/>
        <sz val="11"/>
        <color theme="1"/>
        <rFont val="Arial Narrow"/>
        <family val="2"/>
      </rPr>
      <t>Ensure</t>
    </r>
    <r>
      <rPr>
        <sz val="11"/>
        <color theme="1"/>
        <rFont val="Arial Narrow"/>
        <family val="2"/>
      </rPr>
      <t xml:space="preserve"> Lines 2, 4, 6, 8, 10, and 12 in the Formula column and the Bidder's Information section have been populated. 
    b.	</t>
    </r>
    <r>
      <rPr>
        <b/>
        <sz val="11"/>
        <color theme="1"/>
        <rFont val="Arial Narrow"/>
        <family val="2"/>
      </rPr>
      <t>Save</t>
    </r>
    <r>
      <rPr>
        <sz val="11"/>
        <color theme="1"/>
        <rFont val="Arial Narrow"/>
        <family val="2"/>
      </rPr>
      <t xml:space="preserve"> the file.
    c.	</t>
    </r>
    <r>
      <rPr>
        <b/>
        <sz val="11"/>
        <color theme="1"/>
        <rFont val="Arial Narrow"/>
        <family val="2"/>
      </rPr>
      <t>Convert</t>
    </r>
    <r>
      <rPr>
        <sz val="11"/>
        <color theme="1"/>
        <rFont val="Arial Narrow"/>
        <family val="2"/>
      </rPr>
      <t xml:space="preserve"> the file to PDF.
    d.	</t>
    </r>
    <r>
      <rPr>
        <b/>
        <sz val="11"/>
        <color theme="1"/>
        <rFont val="Arial Narrow"/>
        <family val="2"/>
      </rPr>
      <t>Include</t>
    </r>
    <r>
      <rPr>
        <sz val="11"/>
        <color theme="1"/>
        <rFont val="Arial Narrow"/>
        <family val="2"/>
      </rPr>
      <t xml:space="preserve"> copy of the Award Criteria Figure worksheet </t>
    </r>
    <r>
      <rPr>
        <b/>
        <sz val="11"/>
        <color theme="1"/>
        <rFont val="Arial Narrow"/>
        <family val="2"/>
      </rPr>
      <t>within</t>
    </r>
    <r>
      <rPr>
        <sz val="11"/>
        <color theme="1"/>
        <rFont val="Arial Narrow"/>
        <family val="2"/>
      </rPr>
      <t xml:space="preserve"> the scanned copy of the bid. 
    e.	</t>
    </r>
    <r>
      <rPr>
        <b/>
        <sz val="11"/>
        <color theme="1"/>
        <rFont val="Arial Narrow"/>
        <family val="2"/>
      </rPr>
      <t>Attach</t>
    </r>
    <r>
      <rPr>
        <sz val="11"/>
        <color theme="1"/>
        <rFont val="Arial Narrow"/>
        <family val="2"/>
      </rPr>
      <t xml:space="preserve"> the PDF AND Excel version, </t>
    </r>
    <r>
      <rPr>
        <b/>
        <sz val="11"/>
        <color theme="1"/>
        <rFont val="Arial Narrow"/>
        <family val="2"/>
      </rPr>
      <t>along with</t>
    </r>
    <r>
      <rPr>
        <sz val="11"/>
        <color theme="1"/>
        <rFont val="Arial Narrow"/>
        <family val="2"/>
      </rPr>
      <t xml:space="preserve"> the scanned copy of the bid.
    f.	</t>
    </r>
    <r>
      <rPr>
        <b/>
        <sz val="11"/>
        <color theme="1"/>
        <rFont val="Arial Narrow"/>
        <family val="2"/>
      </rPr>
      <t>Send email</t>
    </r>
    <r>
      <rPr>
        <sz val="11"/>
        <color theme="1"/>
        <rFont val="Arial Narrow"/>
        <family val="2"/>
      </rPr>
      <t xml:space="preserve"> to: james.borkman@cityofchicago.org and pbc-procurment@cityofchicago.org.  </t>
    </r>
  </si>
  <si>
    <t>LINER FOR SEWER, 12"</t>
  </si>
  <si>
    <t>LINER FOR SEWER, 15"</t>
  </si>
  <si>
    <t>550Z0168C</t>
  </si>
  <si>
    <t xml:space="preserve">STORM SEWER, REINFORCED CONCRETE PIPE, TYPE 2, 42-INCH </t>
  </si>
  <si>
    <t xml:space="preserve">STORM SEWER, DUCTILE IRON PIPE, TYPE 2, 48-INCH </t>
  </si>
  <si>
    <t>WATER VALVES 12"</t>
  </si>
  <si>
    <t>DUCTILE IRON WATER MAIN FITTINGS 8" 11.25 DEGREE BEND</t>
  </si>
  <si>
    <t>60218400C</t>
  </si>
  <si>
    <t>MANHOLES, TYPE A, 4'-DIAMETER, TYPE 1 FRAME, CLOSED LID (CITY OF CHICAGO)</t>
  </si>
  <si>
    <t>602Z0140C</t>
  </si>
  <si>
    <t>TUMBLING BASIN 72" DIAMETER, TYPE 1 FRAME, CLOSED LID (CITY OF CHICAGO)</t>
  </si>
  <si>
    <t>MANHOLES TO BE ADJUSTED WITH NEW TYPE 1 FRAME, CLOSED LID</t>
  </si>
  <si>
    <t>60500060C</t>
  </si>
  <si>
    <t>POLYUREA PAVEMENT MARKING TYPE 1 - LINE 4"</t>
  </si>
  <si>
    <t>810Z0270C</t>
  </si>
  <si>
    <t>CONDUIT IN TRENCH, PVC (SCHEDULE 80), 3" DIA.</t>
  </si>
  <si>
    <t>810Z0290C</t>
  </si>
  <si>
    <t>CONDUIT, DIRECTIONAL BORED, COILABLE NONMETALLIC CONDUIT, SCHEDULE 80, 3" DIA.</t>
  </si>
  <si>
    <t>814Z0400C</t>
  </si>
  <si>
    <t>CLEAN EXISTING CITY MANHOLE OR HANDHOLE</t>
  </si>
  <si>
    <t>814Z0500C</t>
  </si>
  <si>
    <t>DRILL EXISTING ELECTRIC HANDHOLE OR MANHOLE</t>
  </si>
  <si>
    <t>814Z0710C</t>
  </si>
  <si>
    <t>ADJUST ELECTRICAL FRAME AND COVER</t>
  </si>
  <si>
    <t>TOTAL FOR 22681/B-3-681 - Barry Avenue</t>
  </si>
  <si>
    <r>
      <rPr>
        <b/>
        <sz val="14"/>
        <rFont val="Arial Narrow"/>
        <family val="2"/>
      </rPr>
      <t xml:space="preserve">SCHEDULE OF PRICES </t>
    </r>
    <r>
      <rPr>
        <b/>
        <sz val="10"/>
        <rFont val="Arial Narrow"/>
        <family val="2"/>
      </rPr>
      <t xml:space="preserve">
CHICAGO DEPARTMENT OF TRANSPORTATION WORKS PROGRESS ADMINISTRATION ("WPA") STREET RECONSTRUCTION
LOCATION: W. Barry Ave. (from N. Narragansett Ave. to N. Melvina Ave.)
 CDOT PROJECT NO.:</t>
    </r>
    <r>
      <rPr>
        <b/>
        <sz val="10"/>
        <color theme="1"/>
        <rFont val="Arial Narrow"/>
        <family val="2"/>
      </rPr>
      <t xml:space="preserve"> B-3-681</t>
    </r>
    <r>
      <rPr>
        <b/>
        <sz val="10"/>
        <rFont val="Arial Narrow"/>
        <family val="2"/>
      </rPr>
      <t xml:space="preserve"> PBC PROJECT NO.: 22681
PBC CONTRACT: C1619</t>
    </r>
    <r>
      <rPr>
        <sz val="10"/>
        <rFont val="Arial Narrow"/>
        <family val="2"/>
      </rPr>
      <t xml:space="preserve">
Bidder's pricing for each line item should carry its share of the costs of work, plus its share of overhead and profit. Bidders should avoid nominal pricing for some lines and enhanced pricing for other lines.
Bids that the PBC considers to be materially unbalanced will be rejected.</t>
    </r>
  </si>
  <si>
    <t>GRAND TOTAL BASE BID</t>
  </si>
  <si>
    <t>GRAND TOTAL AWARD CRITERIA FIGURE</t>
  </si>
  <si>
    <t>W. Barry Avenue</t>
  </si>
  <si>
    <t>C1619</t>
  </si>
  <si>
    <t>22681</t>
  </si>
  <si>
    <t>Bidders MUST use the Excel File available to bidders from the Cushing Planroom (https://www.x-rhodesplanroom.com) or the
PBC Website (https://www.pbcchicago.com/?p=120864) to ensure accurate calculations for the Total Base Bid and Total Award Criteria.
Please follow instructions on the Bid Form (below) for Electronic Submission.</t>
  </si>
  <si>
    <t xml:space="preserve">22681 - W. Barry Avenue </t>
  </si>
  <si>
    <r>
      <t xml:space="preserve">Prior to submitting your bid electronically, please do the following:
1.	</t>
    </r>
    <r>
      <rPr>
        <b/>
        <sz val="10"/>
        <color theme="1"/>
        <rFont val="Arial Narrow"/>
        <family val="2"/>
      </rPr>
      <t>Ensure</t>
    </r>
    <r>
      <rPr>
        <sz val="10"/>
        <color theme="1"/>
        <rFont val="Arial Narrow"/>
        <family val="2"/>
      </rPr>
      <t xml:space="preserve"> the Schedule of Prices Worksheet is Complete.
2. </t>
    </r>
    <r>
      <rPr>
        <b/>
        <sz val="10"/>
        <color theme="1"/>
        <rFont val="Arial Narrow"/>
        <family val="2"/>
      </rPr>
      <t>Ensure</t>
    </r>
    <r>
      <rPr>
        <sz val="10"/>
        <color theme="1"/>
        <rFont val="Arial Narrow"/>
        <family val="2"/>
      </rPr>
      <t xml:space="preserve"> Award Criteria Worksheet is Complete.
3. </t>
    </r>
    <r>
      <rPr>
        <b/>
        <sz val="10"/>
        <color theme="1"/>
        <rFont val="Arial Narrow"/>
        <family val="2"/>
      </rPr>
      <t>Ensure</t>
    </r>
    <r>
      <rPr>
        <sz val="10"/>
        <color theme="1"/>
        <rFont val="Arial Narrow"/>
        <family val="2"/>
      </rPr>
      <t xml:space="preserve"> Surety Information section, and Bidder's Information section have been populated.
4.	</t>
    </r>
    <r>
      <rPr>
        <b/>
        <sz val="10"/>
        <color theme="1"/>
        <rFont val="Arial Narrow"/>
        <family val="2"/>
      </rPr>
      <t>Save</t>
    </r>
    <r>
      <rPr>
        <sz val="10"/>
        <color theme="1"/>
        <rFont val="Arial Narrow"/>
        <family val="2"/>
      </rPr>
      <t xml:space="preserve"> the file.
5.	</t>
    </r>
    <r>
      <rPr>
        <b/>
        <sz val="10"/>
        <color theme="1"/>
        <rFont val="Arial Narrow"/>
        <family val="2"/>
      </rPr>
      <t>Convert</t>
    </r>
    <r>
      <rPr>
        <sz val="10"/>
        <color theme="1"/>
        <rFont val="Arial Narrow"/>
        <family val="2"/>
      </rPr>
      <t xml:space="preserve"> the file to PDF.
6.	</t>
    </r>
    <r>
      <rPr>
        <b/>
        <sz val="10"/>
        <color theme="1"/>
        <rFont val="Arial Narrow"/>
        <family val="2"/>
      </rPr>
      <t>Include</t>
    </r>
    <r>
      <rPr>
        <sz val="10"/>
        <color theme="1"/>
        <rFont val="Arial Narrow"/>
        <family val="2"/>
      </rPr>
      <t xml:space="preserve"> copy of the Bid Form and Schedule of Prices </t>
    </r>
    <r>
      <rPr>
        <b/>
        <sz val="10"/>
        <color theme="1"/>
        <rFont val="Arial Narrow"/>
        <family val="2"/>
      </rPr>
      <t>within</t>
    </r>
    <r>
      <rPr>
        <sz val="10"/>
        <color theme="1"/>
        <rFont val="Arial Narrow"/>
        <family val="2"/>
      </rPr>
      <t xml:space="preserve"> the scanned copy of the bid. 
7.	</t>
    </r>
    <r>
      <rPr>
        <b/>
        <sz val="10"/>
        <color theme="1"/>
        <rFont val="Arial Narrow"/>
        <family val="2"/>
      </rPr>
      <t>Attach</t>
    </r>
    <r>
      <rPr>
        <sz val="10"/>
        <color theme="1"/>
        <rFont val="Arial Narrow"/>
        <family val="2"/>
      </rPr>
      <t xml:space="preserve"> the PDF version AND the Excel file, </t>
    </r>
    <r>
      <rPr>
        <b/>
        <sz val="10"/>
        <color theme="1"/>
        <rFont val="Arial Narrow"/>
        <family val="2"/>
      </rPr>
      <t>along with</t>
    </r>
    <r>
      <rPr>
        <sz val="10"/>
        <color theme="1"/>
        <rFont val="Arial Narrow"/>
        <family val="2"/>
      </rPr>
      <t xml:space="preserve"> the scanned copy of the bid.
8.	</t>
    </r>
    <r>
      <rPr>
        <b/>
        <sz val="10"/>
        <color theme="1"/>
        <rFont val="Arial Narrow"/>
        <family val="2"/>
      </rPr>
      <t>Send email</t>
    </r>
    <r>
      <rPr>
        <sz val="10"/>
        <color theme="1"/>
        <rFont val="Arial Narrow"/>
        <family val="2"/>
      </rPr>
      <t xml:space="preserve"> to: james.borkman@cityofchicago.org and pbc-procurement@cityofchicago.org</t>
    </r>
  </si>
  <si>
    <t>Based on Line 5 (Totat Base Bid figure).  Total Award Criteria Figure (Line 6) automatically populates from Award Criteria Figure Worksheet.</t>
  </si>
  <si>
    <t>Base Work Only automatically poulates from the Schedule of Prices Worksheet (Line 117)</t>
  </si>
  <si>
    <t>Equals Line 1 through 3.  Total Base Bid automatically populates.</t>
  </si>
  <si>
    <t>W. BARRY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</si>
</sst>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4" x14ac:knownFonts="1">
    <font>
      <sz val="11"/>
      <color theme="1"/>
      <name val="Calibri"/>
      <family val="2"/>
      <scheme val="minor"/>
    </font>
    <font>
      <sz val="11"/>
      <color theme="1"/>
      <name val="Arial Narrow"/>
      <family val="2"/>
    </font>
    <font>
      <b/>
      <sz val="14"/>
      <color theme="0"/>
      <name val="Arial Narrow"/>
      <family val="2"/>
    </font>
    <font>
      <b/>
      <sz val="14"/>
      <color theme="1"/>
      <name val="Arial Narrow"/>
      <family val="2"/>
    </font>
    <font>
      <b/>
      <sz val="11"/>
      <color theme="8" tint="-0.499984740745262"/>
      <name val="Arial Narrow"/>
      <family val="2"/>
    </font>
    <font>
      <sz val="14"/>
      <color theme="1"/>
      <name val="Arial Narrow"/>
      <family val="2"/>
    </font>
    <font>
      <b/>
      <sz val="14"/>
      <color rgb="FF0070C0"/>
      <name val="Arial Narrow"/>
      <family val="2"/>
    </font>
    <font>
      <sz val="18"/>
      <color theme="1"/>
      <name val="Arial Narrow"/>
      <family val="2"/>
    </font>
    <font>
      <sz val="28"/>
      <color theme="5" tint="-0.499984740745262"/>
      <name val="Arial Narrow"/>
      <family val="2"/>
    </font>
    <font>
      <sz val="10"/>
      <name val="Arial"/>
      <family val="2"/>
    </font>
    <font>
      <sz val="11"/>
      <color theme="1"/>
      <name val="Calibri"/>
      <family val="2"/>
      <scheme val="minor"/>
    </font>
    <font>
      <sz val="11"/>
      <color theme="0"/>
      <name val="Calibri"/>
      <family val="2"/>
      <scheme val="minor"/>
    </font>
    <font>
      <b/>
      <sz val="12"/>
      <color theme="0"/>
      <name val="Arial Narrow"/>
      <family val="2"/>
    </font>
    <font>
      <b/>
      <sz val="14"/>
      <name val="Arial Narrow"/>
      <family val="2"/>
    </font>
    <font>
      <b/>
      <sz val="20"/>
      <name val="Arial Narrow"/>
      <family val="2"/>
    </font>
    <font>
      <b/>
      <sz val="20"/>
      <color theme="0"/>
      <name val="Arial Narrow"/>
      <family val="2"/>
    </font>
    <font>
      <b/>
      <sz val="11"/>
      <color theme="0"/>
      <name val="Arial Narrow"/>
      <family val="2"/>
    </font>
    <font>
      <b/>
      <sz val="14"/>
      <color theme="1"/>
      <name val="Calibri"/>
      <family val="2"/>
      <scheme val="minor"/>
    </font>
    <font>
      <b/>
      <sz val="12"/>
      <color theme="8" tint="-0.499984740745262"/>
      <name val="Arial Narrow"/>
      <family val="2"/>
    </font>
    <font>
      <b/>
      <sz val="11"/>
      <color theme="1"/>
      <name val="Arial Narrow"/>
      <family val="2"/>
    </font>
    <font>
      <sz val="11"/>
      <color theme="0"/>
      <name val="Arial Narrow"/>
      <family val="2"/>
    </font>
    <font>
      <b/>
      <sz val="16"/>
      <color theme="0"/>
      <name val="Arial Narrow"/>
      <family val="2"/>
    </font>
    <font>
      <b/>
      <sz val="8"/>
      <color theme="1"/>
      <name val="Arial Narrow"/>
      <family val="2"/>
    </font>
    <font>
      <sz val="10"/>
      <color theme="1"/>
      <name val="Arial Narrow"/>
      <family val="2"/>
    </font>
    <font>
      <b/>
      <sz val="10"/>
      <color theme="1"/>
      <name val="Arial Narrow"/>
      <family val="2"/>
    </font>
    <font>
      <sz val="10"/>
      <name val="Arial Narrow"/>
      <family val="2"/>
    </font>
    <font>
      <sz val="10"/>
      <color theme="0"/>
      <name val="Arial Narrow"/>
      <family val="2"/>
    </font>
    <font>
      <sz val="10"/>
      <color rgb="FF000000"/>
      <name val="Times New Roman"/>
      <family val="1"/>
    </font>
    <font>
      <b/>
      <sz val="14"/>
      <color theme="7" tint="-0.499984740745262"/>
      <name val="Arial Narrow"/>
      <family val="2"/>
    </font>
    <font>
      <b/>
      <sz val="16"/>
      <color theme="5" tint="-0.249977111117893"/>
      <name val="Arial Narrow"/>
      <family val="2"/>
    </font>
    <font>
      <b/>
      <sz val="16"/>
      <color theme="3" tint="-0.249977111117893"/>
      <name val="Arial Narrow"/>
      <family val="2"/>
    </font>
    <font>
      <b/>
      <sz val="16"/>
      <color theme="1" tint="4.9989318521683403E-2"/>
      <name val="Arial Narrow"/>
      <family val="2"/>
    </font>
    <font>
      <b/>
      <sz val="22"/>
      <color theme="1" tint="4.9989318521683403E-2"/>
      <name val="Arial Narrow"/>
      <family val="2"/>
    </font>
    <font>
      <b/>
      <sz val="18"/>
      <color theme="1" tint="4.9989318521683403E-2"/>
      <name val="Arial Narrow"/>
      <family val="2"/>
    </font>
    <font>
      <b/>
      <sz val="12"/>
      <color theme="1" tint="0.34998626667073579"/>
      <name val="Arial Narrow"/>
      <family val="2"/>
    </font>
    <font>
      <b/>
      <sz val="10"/>
      <name val="Arial Narrow"/>
      <family val="2"/>
    </font>
    <font>
      <b/>
      <sz val="8"/>
      <color theme="0"/>
      <name val="Arial"/>
      <family val="2"/>
    </font>
    <font>
      <sz val="8"/>
      <color theme="1"/>
      <name val="Arial Narrow"/>
      <family val="2"/>
    </font>
    <font>
      <b/>
      <sz val="12"/>
      <color theme="7" tint="-0.499984740745262"/>
      <name val="Arial Narrow"/>
      <family val="2"/>
    </font>
    <font>
      <sz val="11"/>
      <color rgb="FF0070C0"/>
      <name val="Arial Narrow"/>
      <family val="2"/>
    </font>
    <font>
      <b/>
      <sz val="18"/>
      <color rgb="FF0070C0"/>
      <name val="Arial Narrow"/>
      <family val="2"/>
    </font>
    <font>
      <b/>
      <sz val="14"/>
      <color theme="1" tint="4.9989318521683403E-2"/>
      <name val="Arial Narrow"/>
      <family val="2"/>
    </font>
    <font>
      <sz val="10"/>
      <color rgb="FF000000"/>
      <name val="Arial Narrow"/>
      <family val="2"/>
    </font>
    <font>
      <sz val="18"/>
      <color theme="8" tint="-0.499984740745262"/>
      <name val="Arial Narrow"/>
      <family val="2"/>
    </font>
  </fonts>
  <fills count="21">
    <fill>
      <patternFill patternType="none"/>
    </fill>
    <fill>
      <patternFill patternType="gray125"/>
    </fill>
    <fill>
      <patternFill patternType="solid">
        <fgColor theme="7" tint="-0.49998474074526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9"/>
        <bgColor indexed="64"/>
      </patternFill>
    </fill>
    <fill>
      <patternFill patternType="solid">
        <fgColor rgb="FFE5F5FF"/>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1" tint="4.9989318521683403E-2"/>
        <bgColor indexed="64"/>
      </patternFill>
    </fill>
    <fill>
      <patternFill patternType="solid">
        <fgColor theme="5" tint="-0.499984740745262"/>
        <bgColor indexed="64"/>
      </patternFill>
    </fill>
    <fill>
      <patternFill patternType="solid">
        <fgColor theme="3" tint="-0.499984740745262"/>
        <bgColor indexed="64"/>
      </patternFill>
    </fill>
  </fills>
  <borders count="79">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style="medium">
        <color theme="0" tint="-0.24994659260841701"/>
      </left>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tint="-0.24994659260841701"/>
      </left>
      <right/>
      <top/>
      <bottom style="hair">
        <color theme="0" tint="-0.24994659260841701"/>
      </bottom>
      <diagonal/>
    </border>
    <border>
      <left/>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theme="0" tint="-0.24994659260841701"/>
      </left>
      <right/>
      <top style="thin">
        <color theme="0" tint="-0.24994659260841701"/>
      </top>
      <bottom style="hair">
        <color theme="0" tint="-0.14996795556505021"/>
      </bottom>
      <diagonal/>
    </border>
    <border>
      <left/>
      <right/>
      <top style="thin">
        <color theme="0" tint="-0.24994659260841701"/>
      </top>
      <bottom style="hair">
        <color theme="0" tint="-0.14996795556505021"/>
      </bottom>
      <diagonal/>
    </border>
    <border>
      <left/>
      <right style="medium">
        <color theme="0" tint="-0.24994659260841701"/>
      </right>
      <top style="medium">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7" tint="-0.499984740745262"/>
      </left>
      <right style="thin">
        <color theme="7" tint="-0.499984740745262"/>
      </right>
      <top style="thin">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thin">
        <color theme="7" tint="-0.499984740745262"/>
      </right>
      <top style="medium">
        <color theme="7" tint="-0.499984740745262"/>
      </top>
      <bottom style="thin">
        <color theme="7" tint="-0.499984740745262"/>
      </bottom>
      <diagonal/>
    </border>
    <border>
      <left style="thin">
        <color theme="7" tint="-0.499984740745262"/>
      </left>
      <right style="medium">
        <color theme="7" tint="-0.499984740745262"/>
      </right>
      <top style="medium">
        <color theme="7" tint="-0.499984740745262"/>
      </top>
      <bottom style="thin">
        <color theme="7"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24994659260841701"/>
      </bottom>
      <diagonal/>
    </border>
    <border>
      <left/>
      <right style="medium">
        <color theme="0" tint="-0.499984740745262"/>
      </right>
      <top/>
      <bottom style="medium">
        <color theme="0" tint="-0.24994659260841701"/>
      </bottom>
      <diagonal/>
    </border>
    <border>
      <left style="medium">
        <color theme="0" tint="-0.499984740745262"/>
      </left>
      <right/>
      <top style="medium">
        <color theme="0" tint="-0.24994659260841701"/>
      </top>
      <bottom style="medium">
        <color theme="0" tint="-0.24994659260841701"/>
      </bottom>
      <diagonal/>
    </border>
    <border>
      <left/>
      <right style="medium">
        <color theme="0" tint="-0.499984740745262"/>
      </right>
      <top style="medium">
        <color theme="0" tint="-0.24994659260841701"/>
      </top>
      <bottom style="medium">
        <color theme="0" tint="-0.24994659260841701"/>
      </bottom>
      <diagonal/>
    </border>
    <border>
      <left/>
      <right style="medium">
        <color theme="0" tint="-0.499984740745262"/>
      </right>
      <top style="medium">
        <color theme="0" tint="-0.24994659260841701"/>
      </top>
      <bottom/>
      <diagonal/>
    </border>
    <border>
      <left style="medium">
        <color theme="0" tint="-0.499984740745262"/>
      </left>
      <right style="medium">
        <color theme="0" tint="-0.24994659260841701"/>
      </right>
      <top/>
      <bottom/>
      <diagonal/>
    </border>
    <border>
      <left/>
      <right style="medium">
        <color theme="0" tint="-0.499984740745262"/>
      </right>
      <top/>
      <bottom style="hair">
        <color theme="0" tint="-0.24994659260841701"/>
      </bottom>
      <diagonal/>
    </border>
    <border>
      <left/>
      <right style="medium">
        <color theme="0" tint="-0.499984740745262"/>
      </right>
      <top style="hair">
        <color theme="0" tint="-0.14996795556505021"/>
      </top>
      <bottom style="hair">
        <color theme="0" tint="-0.14996795556505021"/>
      </bottom>
      <diagonal/>
    </border>
    <border>
      <left style="medium">
        <color theme="0" tint="-0.499984740745262"/>
      </left>
      <right style="medium">
        <color theme="0" tint="-0.24994659260841701"/>
      </right>
      <top/>
      <bottom style="medium">
        <color theme="0" tint="-0.24994659260841701"/>
      </bottom>
      <diagonal/>
    </border>
    <border>
      <left style="medium">
        <color theme="0" tint="-0.499984740745262"/>
      </left>
      <right style="medium">
        <color theme="0" tint="-0.24994659260841701"/>
      </right>
      <top style="medium">
        <color theme="0" tint="-0.24994659260841701"/>
      </top>
      <bottom style="medium">
        <color theme="0" tint="-0.24994659260841701"/>
      </bottom>
      <diagonal/>
    </border>
    <border>
      <left/>
      <right style="medium">
        <color theme="0" tint="-0.499984740745262"/>
      </right>
      <top style="thin">
        <color theme="0" tint="-0.24994659260841701"/>
      </top>
      <bottom style="medium">
        <color theme="0" tint="-0.24994659260841701"/>
      </bottom>
      <diagonal/>
    </border>
    <border>
      <left/>
      <right style="medium">
        <color theme="0" tint="-0.499984740745262"/>
      </right>
      <top style="medium">
        <color theme="0" tint="-0.24994659260841701"/>
      </top>
      <bottom style="thin">
        <color theme="0" tint="-0.24994659260841701"/>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top style="medium">
        <color theme="0" tint="-0.24994659260841701"/>
      </top>
      <bottom/>
      <diagonal/>
    </border>
    <border>
      <left style="medium">
        <color theme="0" tint="-0.499984740745262"/>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499984740745262"/>
      </right>
      <top style="medium">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thin">
        <color theme="0" tint="-0.24994659260841701"/>
      </bottom>
      <diagonal/>
    </border>
    <border>
      <left style="medium">
        <color theme="0" tint="-0.499984740745262"/>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medium">
        <color theme="0" tint="-0.499984740745262"/>
      </right>
      <top style="thin">
        <color theme="0" tint="-0.24994659260841701"/>
      </top>
      <bottom style="medium">
        <color theme="0" tint="-0.499984740745262"/>
      </bottom>
      <diagonal/>
    </border>
    <border>
      <left/>
      <right/>
      <top/>
      <bottom style="thick">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thin">
        <color theme="0" tint="-0.24994659260841701"/>
      </left>
      <right style="medium">
        <color theme="0" tint="-0.34998626667073579"/>
      </right>
      <top/>
      <bottom/>
      <diagonal/>
    </border>
    <border>
      <left style="medium">
        <color theme="8" tint="0.59996337778862885"/>
      </left>
      <right style="medium">
        <color theme="0" tint="-0.34998626667073579"/>
      </right>
      <top/>
      <bottom/>
      <diagonal/>
    </border>
    <border>
      <left style="medium">
        <color theme="0" tint="-0.34998626667073579"/>
      </left>
      <right/>
      <top style="medium">
        <color theme="0" tint="-0.24994659260841701"/>
      </top>
      <bottom style="medium">
        <color theme="0" tint="-0.24994659260841701"/>
      </bottom>
      <diagonal/>
    </border>
    <border>
      <left style="medium">
        <color theme="0" tint="-0.24994659260841701"/>
      </left>
      <right style="medium">
        <color theme="0" tint="-0.34998626667073579"/>
      </right>
      <top style="medium">
        <color theme="0" tint="-0.24994659260841701"/>
      </top>
      <bottom style="medium">
        <color theme="0" tint="-0.24994659260841701"/>
      </bottom>
      <diagonal/>
    </border>
    <border>
      <left/>
      <right style="medium">
        <color theme="0" tint="-0.34998626667073579"/>
      </right>
      <top style="medium">
        <color theme="0" tint="-0.24994659260841701"/>
      </top>
      <bottom style="medium">
        <color theme="0" tint="-0.24994659260841701"/>
      </bottom>
      <diagonal/>
    </border>
    <border>
      <left style="medium">
        <color theme="0" tint="-0.34998626667073579"/>
      </left>
      <right/>
      <top style="medium">
        <color theme="0" tint="-0.24994659260841701"/>
      </top>
      <bottom/>
      <diagonal/>
    </border>
    <border>
      <left/>
      <right style="medium">
        <color theme="0" tint="-0.34998626667073579"/>
      </right>
      <top style="medium">
        <color theme="0" tint="-0.24994659260841701"/>
      </top>
      <bottom style="thin">
        <color theme="0" tint="-0.24994659260841701"/>
      </bottom>
      <diagonal/>
    </border>
    <border>
      <left/>
      <right style="medium">
        <color theme="0" tint="-0.34998626667073579"/>
      </right>
      <top style="thin">
        <color theme="0" tint="-0.24994659260841701"/>
      </top>
      <bottom style="thin">
        <color theme="0" tint="-0.24994659260841701"/>
      </bottom>
      <diagonal/>
    </border>
    <border>
      <left/>
      <right style="medium">
        <color theme="0" tint="-0.34998626667073579"/>
      </right>
      <top style="medium">
        <color theme="0" tint="-0.24994659260841701"/>
      </top>
      <bottom/>
      <diagonal/>
    </border>
    <border>
      <left style="medium">
        <color theme="0" tint="-0.34998626667073579"/>
      </left>
      <right/>
      <top/>
      <bottom style="thick">
        <color theme="0" tint="-0.499984740745262"/>
      </bottom>
      <diagonal/>
    </border>
    <border>
      <left/>
      <right style="medium">
        <color theme="0" tint="-0.34998626667073579"/>
      </right>
      <top/>
      <bottom style="thick">
        <color theme="0" tint="-0.499984740745262"/>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s>
  <cellStyleXfs count="7">
    <xf numFmtId="0" fontId="0" fillId="0" borderId="0"/>
    <xf numFmtId="0" fontId="9" fillId="0" borderId="0"/>
    <xf numFmtId="9" fontId="10" fillId="0" borderId="0" applyFont="0" applyFill="0" applyBorder="0" applyAlignment="0" applyProtection="0"/>
    <xf numFmtId="0" fontId="9" fillId="0" borderId="0"/>
    <xf numFmtId="0" fontId="10" fillId="0" borderId="0"/>
    <xf numFmtId="0" fontId="27" fillId="0" borderId="0"/>
    <xf numFmtId="0" fontId="9" fillId="0" borderId="0"/>
  </cellStyleXfs>
  <cellXfs count="179">
    <xf numFmtId="0" fontId="0" fillId="0" borderId="0" xfId="0"/>
    <xf numFmtId="0" fontId="1" fillId="0" borderId="0" xfId="0" applyFont="1"/>
    <xf numFmtId="0" fontId="17" fillId="0" borderId="0" xfId="0" applyFont="1"/>
    <xf numFmtId="0" fontId="7" fillId="0" borderId="0" xfId="0" applyFont="1"/>
    <xf numFmtId="0" fontId="25" fillId="0" borderId="18" xfId="0" applyFont="1" applyBorder="1" applyAlignment="1">
      <alignment vertical="top" wrapText="1"/>
    </xf>
    <xf numFmtId="0" fontId="25" fillId="0" borderId="19" xfId="0" applyFont="1" applyBorder="1" applyAlignment="1">
      <alignment vertical="top" wrapText="1"/>
    </xf>
    <xf numFmtId="0" fontId="2" fillId="2" borderId="1" xfId="0" applyFont="1" applyFill="1" applyBorder="1"/>
    <xf numFmtId="0" fontId="2" fillId="2" borderId="2" xfId="0" applyFont="1" applyFill="1" applyBorder="1"/>
    <xf numFmtId="0" fontId="5" fillId="12" borderId="3" xfId="0" applyFont="1" applyFill="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left" vertical="center"/>
    </xf>
    <xf numFmtId="0" fontId="28" fillId="13" borderId="12" xfId="0" applyFont="1" applyFill="1" applyBorder="1" applyAlignment="1">
      <alignment horizontal="center" vertical="center"/>
    </xf>
    <xf numFmtId="0" fontId="28" fillId="13" borderId="13" xfId="0" applyFont="1" applyFill="1" applyBorder="1" applyAlignment="1">
      <alignment horizontal="left" vertical="center"/>
    </xf>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wrapText="1"/>
    </xf>
    <xf numFmtId="0" fontId="2" fillId="14" borderId="1" xfId="0" applyFont="1" applyFill="1" applyBorder="1"/>
    <xf numFmtId="0" fontId="2" fillId="14" borderId="2" xfId="0" applyFont="1" applyFill="1" applyBorder="1"/>
    <xf numFmtId="0" fontId="29" fillId="15" borderId="8" xfId="0" applyFont="1" applyFill="1" applyBorder="1" applyAlignment="1">
      <alignment horizontal="center" vertical="center"/>
    </xf>
    <xf numFmtId="0" fontId="29" fillId="15" borderId="9" xfId="0" applyFont="1" applyFill="1" applyBorder="1"/>
    <xf numFmtId="0" fontId="30" fillId="6" borderId="4" xfId="0" applyFont="1" applyFill="1" applyBorder="1" applyAlignment="1">
      <alignment horizontal="center" vertical="center"/>
    </xf>
    <xf numFmtId="0" fontId="30" fillId="6" borderId="5" xfId="0" applyFont="1" applyFill="1" applyBorder="1"/>
    <xf numFmtId="0" fontId="28" fillId="12" borderId="0" xfId="0" applyFont="1" applyFill="1"/>
    <xf numFmtId="0" fontId="31" fillId="5" borderId="0" xfId="0" applyFont="1" applyFill="1" applyAlignment="1">
      <alignment vertical="center" wrapText="1"/>
    </xf>
    <xf numFmtId="0" fontId="31" fillId="5" borderId="0" xfId="0" quotePrefix="1" applyFont="1" applyFill="1" applyAlignment="1">
      <alignment vertical="center" wrapText="1"/>
    </xf>
    <xf numFmtId="0" fontId="33" fillId="5" borderId="5" xfId="0" applyFont="1" applyFill="1" applyBorder="1"/>
    <xf numFmtId="0" fontId="1" fillId="0" borderId="0" xfId="0" applyFont="1" applyAlignment="1">
      <alignment horizontal="center" vertical="center"/>
    </xf>
    <xf numFmtId="0" fontId="1" fillId="0" borderId="0" xfId="0" applyFont="1" applyAlignment="1">
      <alignment horizontal="left" vertical="center" wrapText="1"/>
    </xf>
    <xf numFmtId="0" fontId="20" fillId="19" borderId="2" xfId="0" applyFont="1" applyFill="1" applyBorder="1" applyAlignment="1">
      <alignment horizontal="left"/>
    </xf>
    <xf numFmtId="0" fontId="31" fillId="5" borderId="0" xfId="0" applyFont="1" applyFill="1" applyAlignment="1">
      <alignment vertical="top" wrapText="1"/>
    </xf>
    <xf numFmtId="44" fontId="38" fillId="0" borderId="26" xfId="0" applyNumberFormat="1" applyFont="1" applyBorder="1" applyAlignment="1">
      <alignment horizontal="center" vertical="center"/>
    </xf>
    <xf numFmtId="0" fontId="36" fillId="2" borderId="27" xfId="0" applyFont="1" applyFill="1" applyBorder="1" applyAlignment="1">
      <alignment horizontal="left" wrapText="1"/>
    </xf>
    <xf numFmtId="0" fontId="36" fillId="2" borderId="28" xfId="0" applyFont="1" applyFill="1" applyBorder="1" applyAlignment="1">
      <alignment horizontal="left" wrapText="1"/>
    </xf>
    <xf numFmtId="0" fontId="36" fillId="2" borderId="28" xfId="0" applyFont="1" applyFill="1" applyBorder="1" applyAlignment="1">
      <alignment horizontal="center" wrapText="1"/>
    </xf>
    <xf numFmtId="164" fontId="36" fillId="2" borderId="28" xfId="0" applyNumberFormat="1" applyFont="1" applyFill="1" applyBorder="1" applyAlignment="1">
      <alignment horizontal="center" wrapText="1"/>
    </xf>
    <xf numFmtId="164" fontId="36" fillId="2" borderId="29" xfId="0" applyNumberFormat="1" applyFont="1" applyFill="1" applyBorder="1" applyAlignment="1">
      <alignment horizontal="center" wrapText="1"/>
    </xf>
    <xf numFmtId="0" fontId="31" fillId="5" borderId="31" xfId="0" applyFont="1" applyFill="1" applyBorder="1" applyAlignment="1">
      <alignment vertical="center" wrapText="1"/>
    </xf>
    <xf numFmtId="0" fontId="32" fillId="5" borderId="32" xfId="0" applyFont="1" applyFill="1" applyBorder="1" applyAlignment="1">
      <alignment vertical="center" wrapText="1"/>
    </xf>
    <xf numFmtId="0" fontId="32" fillId="5" borderId="34" xfId="0" applyFont="1" applyFill="1" applyBorder="1" applyAlignment="1">
      <alignment vertical="center" wrapText="1"/>
    </xf>
    <xf numFmtId="0" fontId="33" fillId="5" borderId="35" xfId="0" applyFont="1" applyFill="1" applyBorder="1"/>
    <xf numFmtId="44" fontId="5" fillId="9" borderId="42" xfId="0" applyNumberFormat="1" applyFont="1" applyFill="1" applyBorder="1" applyAlignment="1">
      <alignment vertical="center"/>
    </xf>
    <xf numFmtId="44" fontId="5" fillId="11" borderId="42" xfId="0" applyNumberFormat="1" applyFont="1" applyFill="1" applyBorder="1" applyAlignment="1">
      <alignment vertical="center"/>
    </xf>
    <xf numFmtId="0" fontId="2" fillId="2" borderId="39" xfId="0" applyFont="1" applyFill="1" applyBorder="1" applyAlignment="1">
      <alignment horizontal="center" wrapText="1"/>
    </xf>
    <xf numFmtId="0" fontId="5" fillId="12" borderId="34" xfId="0" applyFont="1" applyFill="1" applyBorder="1"/>
    <xf numFmtId="44" fontId="28" fillId="13" borderId="45" xfId="0" applyNumberFormat="1" applyFont="1" applyFill="1" applyBorder="1" applyAlignment="1">
      <alignment vertical="center"/>
    </xf>
    <xf numFmtId="44" fontId="4" fillId="13" borderId="34" xfId="0" applyNumberFormat="1" applyFont="1" applyFill="1" applyBorder="1"/>
    <xf numFmtId="0" fontId="8" fillId="0" borderId="40" xfId="0" applyFont="1" applyBorder="1" applyAlignment="1">
      <alignment vertical="center" textRotation="90"/>
    </xf>
    <xf numFmtId="0" fontId="2" fillId="14" borderId="39" xfId="0" applyFont="1" applyFill="1" applyBorder="1" applyAlignment="1">
      <alignment horizontal="center" vertical="center" wrapText="1"/>
    </xf>
    <xf numFmtId="44" fontId="21" fillId="16" borderId="41" xfId="0" applyNumberFormat="1" applyFont="1" applyFill="1" applyBorder="1"/>
    <xf numFmtId="0" fontId="8" fillId="0" borderId="43" xfId="0" applyFont="1" applyBorder="1" applyAlignment="1">
      <alignment vertical="center" textRotation="90"/>
    </xf>
    <xf numFmtId="44" fontId="21" fillId="17" borderId="36" xfId="0" applyNumberFormat="1" applyFont="1" applyFill="1" applyBorder="1"/>
    <xf numFmtId="0" fontId="1" fillId="0" borderId="33" xfId="0" applyFont="1" applyBorder="1" applyAlignment="1">
      <alignment horizontal="right" wrapText="1"/>
    </xf>
    <xf numFmtId="0" fontId="1" fillId="0" borderId="35" xfId="0" applyFont="1" applyBorder="1"/>
    <xf numFmtId="0" fontId="1" fillId="0" borderId="48" xfId="0" applyFont="1" applyBorder="1" applyAlignment="1">
      <alignment horizontal="right" wrapText="1"/>
    </xf>
    <xf numFmtId="0" fontId="25" fillId="4" borderId="49" xfId="0" applyFont="1" applyFill="1" applyBorder="1" applyAlignment="1">
      <alignment horizontal="center" vertical="top" wrapText="1"/>
    </xf>
    <xf numFmtId="0" fontId="25" fillId="9" borderId="51" xfId="0" applyFont="1" applyFill="1" applyBorder="1" applyAlignment="1">
      <alignment horizontal="center" vertical="top" wrapText="1"/>
    </xf>
    <xf numFmtId="0" fontId="25" fillId="11" borderId="51" xfId="0" applyFont="1" applyFill="1" applyBorder="1" applyAlignment="1">
      <alignment horizontal="center" vertical="top" wrapText="1"/>
    </xf>
    <xf numFmtId="0" fontId="26" fillId="16" borderId="51" xfId="0" applyFont="1" applyFill="1" applyBorder="1" applyAlignment="1">
      <alignment horizontal="center" vertical="top" wrapText="1"/>
    </xf>
    <xf numFmtId="0" fontId="26" fillId="17" borderId="52" xfId="0" applyFont="1" applyFill="1" applyBorder="1" applyAlignment="1">
      <alignment horizontal="center" vertical="top" wrapText="1"/>
    </xf>
    <xf numFmtId="0" fontId="25" fillId="0" borderId="53" xfId="0" applyFont="1" applyBorder="1" applyAlignment="1">
      <alignment vertical="top" wrapText="1"/>
    </xf>
    <xf numFmtId="0" fontId="20" fillId="20" borderId="56" xfId="0" applyFont="1" applyFill="1" applyBorder="1"/>
    <xf numFmtId="164" fontId="37" fillId="13" borderId="24" xfId="0" applyNumberFormat="1" applyFont="1" applyFill="1" applyBorder="1" applyAlignment="1" applyProtection="1">
      <alignment horizontal="center" vertical="center"/>
      <protection locked="0"/>
    </xf>
    <xf numFmtId="44" fontId="6" fillId="4" borderId="41" xfId="0" applyNumberFormat="1" applyFont="1" applyFill="1" applyBorder="1" applyAlignment="1">
      <alignment vertical="center"/>
    </xf>
    <xf numFmtId="44" fontId="37" fillId="0" borderId="58" xfId="0" applyNumberFormat="1" applyFont="1" applyBorder="1" applyAlignment="1">
      <alignment horizontal="center" vertical="center"/>
    </xf>
    <xf numFmtId="0" fontId="16" fillId="2" borderId="59" xfId="4" applyFont="1" applyFill="1" applyBorder="1" applyAlignment="1">
      <alignment horizontal="center" vertical="center"/>
    </xf>
    <xf numFmtId="0" fontId="42" fillId="0" borderId="57" xfId="0" applyFont="1" applyBorder="1" applyAlignment="1">
      <alignment horizontal="center" vertical="center"/>
    </xf>
    <xf numFmtId="0" fontId="25" fillId="0" borderId="57" xfId="0" applyFont="1" applyBorder="1" applyAlignment="1">
      <alignment vertical="center" wrapText="1"/>
    </xf>
    <xf numFmtId="0" fontId="42" fillId="0" borderId="57" xfId="0" applyFont="1" applyBorder="1" applyAlignment="1">
      <alignment horizontal="center" vertical="center" wrapText="1"/>
    </xf>
    <xf numFmtId="0" fontId="23" fillId="0" borderId="57" xfId="4" applyFont="1" applyBorder="1" applyAlignment="1">
      <alignment horizontal="center" vertical="center"/>
    </xf>
    <xf numFmtId="1" fontId="23" fillId="0" borderId="57" xfId="4" applyNumberFormat="1" applyFont="1" applyBorder="1" applyAlignment="1">
      <alignment horizontal="center"/>
    </xf>
    <xf numFmtId="1" fontId="25" fillId="0" borderId="57" xfId="4" applyNumberFormat="1" applyFont="1" applyBorder="1" applyAlignment="1">
      <alignment horizontal="center"/>
    </xf>
    <xf numFmtId="0" fontId="23" fillId="0" borderId="57" xfId="4" applyFont="1" applyBorder="1" applyAlignment="1">
      <alignment horizontal="center"/>
    </xf>
    <xf numFmtId="0" fontId="13" fillId="5" borderId="60" xfId="0" applyFont="1" applyFill="1" applyBorder="1" applyAlignment="1">
      <alignment vertical="top" wrapText="1"/>
    </xf>
    <xf numFmtId="0" fontId="41" fillId="5" borderId="61" xfId="0" applyFont="1" applyFill="1" applyBorder="1" applyAlignment="1">
      <alignment vertical="center" wrapText="1"/>
    </xf>
    <xf numFmtId="0" fontId="13" fillId="5" borderId="62" xfId="0" applyFont="1" applyFill="1" applyBorder="1" applyAlignment="1">
      <alignment horizontal="left" wrapText="1"/>
    </xf>
    <xf numFmtId="0" fontId="41" fillId="5" borderId="63" xfId="0" applyFont="1" applyFill="1" applyBorder="1" applyAlignment="1">
      <alignment vertical="top" wrapText="1"/>
    </xf>
    <xf numFmtId="0" fontId="41" fillId="5" borderId="0" xfId="0" applyFont="1" applyFill="1" applyAlignment="1">
      <alignment vertical="top" wrapText="1"/>
    </xf>
    <xf numFmtId="0" fontId="31" fillId="5" borderId="64" xfId="0" applyFont="1" applyFill="1" applyBorder="1" applyAlignment="1">
      <alignment vertical="top" wrapText="1"/>
    </xf>
    <xf numFmtId="0" fontId="41" fillId="5" borderId="63" xfId="0" applyFont="1" applyFill="1" applyBorder="1" applyAlignment="1">
      <alignment vertical="top"/>
    </xf>
    <xf numFmtId="0" fontId="41" fillId="5" borderId="0" xfId="0" applyFont="1" applyFill="1" applyAlignment="1">
      <alignment vertical="center" wrapText="1"/>
    </xf>
    <xf numFmtId="0" fontId="31" fillId="5" borderId="64" xfId="0" applyFont="1" applyFill="1" applyBorder="1" applyAlignment="1">
      <alignment vertical="center" wrapText="1"/>
    </xf>
    <xf numFmtId="0" fontId="41" fillId="5" borderId="0" xfId="0" quotePrefix="1" applyFont="1" applyFill="1" applyAlignment="1">
      <alignment vertical="center" wrapText="1"/>
    </xf>
    <xf numFmtId="0" fontId="31" fillId="5" borderId="64" xfId="0" quotePrefix="1" applyFont="1" applyFill="1" applyBorder="1" applyAlignment="1">
      <alignment vertical="center" wrapText="1"/>
    </xf>
    <xf numFmtId="0" fontId="0" fillId="0" borderId="63" xfId="0" applyBorder="1"/>
    <xf numFmtId="0" fontId="12" fillId="2" borderId="65" xfId="0" applyFont="1" applyFill="1" applyBorder="1" applyAlignment="1">
      <alignment horizontal="center" vertical="center" wrapText="1"/>
    </xf>
    <xf numFmtId="44" fontId="13" fillId="8" borderId="66" xfId="0" applyNumberFormat="1" applyFont="1" applyFill="1" applyBorder="1" applyAlignment="1">
      <alignment horizontal="center" wrapText="1"/>
    </xf>
    <xf numFmtId="0" fontId="15" fillId="2" borderId="64" xfId="0" applyFont="1" applyFill="1" applyBorder="1" applyAlignment="1">
      <alignment horizontal="center"/>
    </xf>
    <xf numFmtId="0" fontId="2" fillId="16" borderId="63" xfId="0" applyFont="1" applyFill="1" applyBorder="1"/>
    <xf numFmtId="0" fontId="2" fillId="16" borderId="0" xfId="0" applyFont="1" applyFill="1"/>
    <xf numFmtId="164" fontId="2" fillId="16" borderId="66" xfId="0" applyNumberFormat="1" applyFont="1" applyFill="1" applyBorder="1"/>
    <xf numFmtId="0" fontId="1" fillId="0" borderId="63" xfId="0" applyFont="1" applyBorder="1"/>
    <xf numFmtId="2" fontId="1" fillId="5" borderId="66" xfId="2" applyNumberFormat="1" applyFont="1" applyFill="1" applyBorder="1" applyProtection="1">
      <protection locked="0"/>
    </xf>
    <xf numFmtId="164" fontId="1" fillId="0" borderId="66" xfId="0" applyNumberFormat="1" applyFont="1" applyBorder="1"/>
    <xf numFmtId="0" fontId="1" fillId="3" borderId="63" xfId="0" applyFont="1" applyFill="1" applyBorder="1"/>
    <xf numFmtId="0" fontId="1" fillId="3" borderId="0" xfId="0" applyFont="1" applyFill="1"/>
    <xf numFmtId="0" fontId="1" fillId="3" borderId="66" xfId="0" applyFont="1" applyFill="1" applyBorder="1"/>
    <xf numFmtId="0" fontId="0" fillId="9" borderId="63" xfId="0" applyFill="1" applyBorder="1"/>
    <xf numFmtId="0" fontId="0" fillId="9" borderId="0" xfId="0" applyFill="1"/>
    <xf numFmtId="164" fontId="1" fillId="3" borderId="66" xfId="0" applyNumberFormat="1" applyFont="1" applyFill="1" applyBorder="1"/>
    <xf numFmtId="44" fontId="18" fillId="10" borderId="68" xfId="0" applyNumberFormat="1" applyFont="1" applyFill="1" applyBorder="1"/>
    <xf numFmtId="0" fontId="1" fillId="0" borderId="70" xfId="0" applyFont="1" applyBorder="1" applyAlignment="1">
      <alignment horizontal="right"/>
    </xf>
    <xf numFmtId="0" fontId="1" fillId="0" borderId="63" xfId="0" applyFont="1" applyBorder="1" applyAlignment="1">
      <alignment horizontal="right"/>
    </xf>
    <xf numFmtId="0" fontId="20" fillId="19" borderId="70" xfId="0" applyFont="1" applyFill="1" applyBorder="1" applyAlignment="1">
      <alignment horizontal="left"/>
    </xf>
    <xf numFmtId="0" fontId="11" fillId="19" borderId="73" xfId="0" applyFont="1" applyFill="1" applyBorder="1"/>
    <xf numFmtId="0" fontId="1" fillId="5" borderId="63" xfId="0" applyFont="1" applyFill="1" applyBorder="1" applyAlignment="1">
      <alignment horizontal="left"/>
    </xf>
    <xf numFmtId="0" fontId="1" fillId="5" borderId="0" xfId="0" applyFont="1" applyFill="1" applyAlignment="1">
      <alignment horizontal="left"/>
    </xf>
    <xf numFmtId="0" fontId="0" fillId="5" borderId="64" xfId="0" applyFill="1" applyBorder="1"/>
    <xf numFmtId="0" fontId="1" fillId="7" borderId="63" xfId="0" applyFont="1" applyFill="1" applyBorder="1" applyAlignment="1">
      <alignment horizontal="left"/>
    </xf>
    <xf numFmtId="0" fontId="1" fillId="7" borderId="0" xfId="0" applyFont="1" applyFill="1" applyAlignment="1">
      <alignment horizontal="left"/>
    </xf>
    <xf numFmtId="0" fontId="0" fillId="7" borderId="64" xfId="0" applyFill="1" applyBorder="1"/>
    <xf numFmtId="0" fontId="20" fillId="20" borderId="74" xfId="0" applyFont="1" applyFill="1" applyBorder="1"/>
    <xf numFmtId="0" fontId="11" fillId="20" borderId="75" xfId="0" applyFont="1" applyFill="1" applyBorder="1"/>
    <xf numFmtId="0" fontId="0" fillId="0" borderId="76" xfId="0" applyBorder="1"/>
    <xf numFmtId="0" fontId="0" fillId="0" borderId="77" xfId="0" applyBorder="1"/>
    <xf numFmtId="0" fontId="3" fillId="4" borderId="78" xfId="0" applyFont="1" applyFill="1" applyBorder="1" applyAlignment="1">
      <alignment horizontal="center" vertical="center" wrapText="1"/>
    </xf>
    <xf numFmtId="0" fontId="43" fillId="0" borderId="44" xfId="0" applyFont="1" applyBorder="1" applyAlignment="1">
      <alignment horizontal="center" vertical="center" textRotation="90" wrapText="1"/>
    </xf>
    <xf numFmtId="0" fontId="4" fillId="13" borderId="6" xfId="0" applyFont="1" applyFill="1" applyBorder="1" applyAlignment="1">
      <alignment horizontal="center" vertical="center"/>
    </xf>
    <xf numFmtId="0" fontId="4" fillId="13" borderId="7" xfId="0" applyFont="1" applyFill="1" applyBorder="1" applyAlignment="1">
      <alignment horizontal="center" vertical="center"/>
    </xf>
    <xf numFmtId="0" fontId="31" fillId="5" borderId="30" xfId="0" applyFont="1" applyFill="1" applyBorder="1" applyAlignment="1">
      <alignment horizontal="left" vertical="top" wrapText="1"/>
    </xf>
    <xf numFmtId="0" fontId="31" fillId="5" borderId="31" xfId="0" applyFont="1" applyFill="1" applyBorder="1" applyAlignment="1">
      <alignment horizontal="left" vertical="top" wrapText="1"/>
    </xf>
    <xf numFmtId="0" fontId="31" fillId="5" borderId="33" xfId="0" applyFont="1" applyFill="1" applyBorder="1" applyAlignment="1">
      <alignment horizontal="left" vertical="center"/>
    </xf>
    <xf numFmtId="0" fontId="31" fillId="5" borderId="0" xfId="0" applyFont="1" applyFill="1" applyAlignment="1">
      <alignment horizontal="left" vertical="center"/>
    </xf>
    <xf numFmtId="0" fontId="31" fillId="5" borderId="33" xfId="0" applyFont="1" applyFill="1" applyBorder="1" applyAlignment="1">
      <alignment horizontal="left" vertical="center" wrapText="1"/>
    </xf>
    <xf numFmtId="0" fontId="31" fillId="5" borderId="0" xfId="0" applyFont="1" applyFill="1" applyAlignment="1">
      <alignment horizontal="left" vertical="center" wrapText="1"/>
    </xf>
    <xf numFmtId="0" fontId="40" fillId="7" borderId="5" xfId="0" applyFont="1" applyFill="1" applyBorder="1" applyAlignment="1" applyProtection="1">
      <alignment horizontal="center"/>
      <protection locked="0"/>
    </xf>
    <xf numFmtId="0" fontId="40" fillId="7" borderId="36" xfId="0" applyFont="1" applyFill="1" applyBorder="1" applyAlignment="1" applyProtection="1">
      <alignment horizontal="center"/>
      <protection locked="0"/>
    </xf>
    <xf numFmtId="0" fontId="15" fillId="18" borderId="37" xfId="0" applyFont="1" applyFill="1" applyBorder="1" applyAlignment="1">
      <alignment horizontal="center" vertical="center" wrapText="1"/>
    </xf>
    <xf numFmtId="0" fontId="15" fillId="18" borderId="7" xfId="0" applyFont="1" applyFill="1" applyBorder="1" applyAlignment="1">
      <alignment horizontal="center" vertical="center"/>
    </xf>
    <xf numFmtId="0" fontId="15" fillId="18" borderId="38" xfId="0" applyFont="1" applyFill="1" applyBorder="1" applyAlignment="1">
      <alignment horizontal="center" vertical="center"/>
    </xf>
    <xf numFmtId="0" fontId="34" fillId="5" borderId="37" xfId="0" applyFont="1" applyFill="1" applyBorder="1" applyAlignment="1">
      <alignment horizontal="center" wrapText="1"/>
    </xf>
    <xf numFmtId="0" fontId="34" fillId="5" borderId="7" xfId="0" applyFont="1" applyFill="1" applyBorder="1" applyAlignment="1">
      <alignment horizontal="center" wrapText="1"/>
    </xf>
    <xf numFmtId="0" fontId="34" fillId="5" borderId="38" xfId="0" applyFont="1" applyFill="1" applyBorder="1" applyAlignment="1">
      <alignment horizontal="center" wrapText="1"/>
    </xf>
    <xf numFmtId="0" fontId="31" fillId="5" borderId="33" xfId="0" applyFont="1" applyFill="1" applyBorder="1" applyAlignment="1">
      <alignment horizontal="left" vertical="top" wrapText="1"/>
    </xf>
    <xf numFmtId="0" fontId="31" fillId="5" borderId="0" xfId="0" applyFont="1" applyFill="1" applyAlignment="1">
      <alignment horizontal="left" vertical="top" wrapText="1"/>
    </xf>
    <xf numFmtId="0" fontId="3" fillId="4" borderId="37" xfId="0" applyFont="1" applyFill="1" applyBorder="1" applyAlignment="1">
      <alignment horizontal="center" wrapText="1"/>
    </xf>
    <xf numFmtId="0" fontId="3" fillId="4" borderId="7" xfId="0" applyFont="1" applyFill="1" applyBorder="1" applyAlignment="1">
      <alignment horizontal="center" wrapText="1"/>
    </xf>
    <xf numFmtId="0" fontId="3" fillId="4" borderId="38" xfId="0" applyFont="1" applyFill="1" applyBorder="1" applyAlignment="1">
      <alignment horizontal="center" wrapText="1"/>
    </xf>
    <xf numFmtId="0" fontId="39" fillId="0" borderId="15" xfId="0" applyFont="1" applyBorder="1" applyAlignment="1" applyProtection="1">
      <alignment horizontal="center"/>
      <protection locked="0"/>
    </xf>
    <xf numFmtId="0" fontId="39" fillId="0" borderId="46" xfId="0" applyFont="1" applyBorder="1" applyAlignment="1" applyProtection="1">
      <alignment horizontal="center"/>
      <protection locked="0"/>
    </xf>
    <xf numFmtId="14" fontId="39" fillId="0" borderId="16" xfId="0" applyNumberFormat="1" applyFont="1" applyBorder="1" applyAlignment="1" applyProtection="1">
      <alignment horizontal="center"/>
      <protection locked="0"/>
    </xf>
    <xf numFmtId="0" fontId="39" fillId="0" borderId="16" xfId="0" applyFont="1" applyBorder="1" applyAlignment="1" applyProtection="1">
      <alignment horizontal="center"/>
      <protection locked="0"/>
    </xf>
    <xf numFmtId="0" fontId="39" fillId="0" borderId="47"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3" fillId="4" borderId="3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25" fillId="0" borderId="20" xfId="0" applyFont="1" applyBorder="1" applyAlignment="1">
      <alignment horizontal="left" vertical="top" wrapText="1"/>
    </xf>
    <xf numFmtId="0" fontId="25" fillId="0" borderId="47" xfId="0" applyFont="1" applyBorder="1" applyAlignment="1">
      <alignment horizontal="left" vertical="top" wrapText="1"/>
    </xf>
    <xf numFmtId="0" fontId="25" fillId="0" borderId="54" xfId="0" applyFont="1" applyBorder="1" applyAlignment="1">
      <alignment horizontal="left" vertical="top" wrapText="1"/>
    </xf>
    <xf numFmtId="0" fontId="25" fillId="0" borderId="55" xfId="0" applyFont="1" applyBorder="1" applyAlignment="1">
      <alignment horizontal="left" vertical="top" wrapText="1"/>
    </xf>
    <xf numFmtId="0" fontId="23" fillId="0" borderId="35" xfId="0" applyFont="1" applyBorder="1" applyAlignment="1">
      <alignment horizontal="left" vertical="top" wrapText="1"/>
    </xf>
    <xf numFmtId="0" fontId="23" fillId="0" borderId="5" xfId="0" applyFont="1" applyBorder="1" applyAlignment="1">
      <alignment horizontal="left" vertical="top" wrapText="1"/>
    </xf>
    <xf numFmtId="0" fontId="23" fillId="0" borderId="36" xfId="0" applyFont="1" applyBorder="1" applyAlignment="1">
      <alignment horizontal="left" vertical="top" wrapText="1"/>
    </xf>
    <xf numFmtId="0" fontId="25" fillId="0" borderId="18" xfId="0" applyFont="1" applyBorder="1" applyAlignment="1">
      <alignment horizontal="left" vertical="top" wrapText="1"/>
    </xf>
    <xf numFmtId="0" fontId="25" fillId="0" borderId="50" xfId="0" applyFont="1" applyBorder="1" applyAlignment="1">
      <alignment horizontal="left" vertical="top" wrapText="1"/>
    </xf>
    <xf numFmtId="0" fontId="3" fillId="4" borderId="67"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19" fillId="0" borderId="67" xfId="0" applyFont="1" applyBorder="1" applyAlignment="1">
      <alignment horizontal="left" vertical="center" wrapText="1"/>
    </xf>
    <xf numFmtId="0" fontId="19" fillId="0" borderId="7" xfId="0" applyFont="1" applyBorder="1" applyAlignment="1">
      <alignment horizontal="left" vertical="center" wrapText="1"/>
    </xf>
    <xf numFmtId="0" fontId="19" fillId="0" borderId="69" xfId="0" applyFont="1" applyBorder="1" applyAlignment="1">
      <alignment horizontal="left" vertical="center" wrapText="1"/>
    </xf>
    <xf numFmtId="0" fontId="0" fillId="0" borderId="63" xfId="0" applyBorder="1" applyAlignment="1">
      <alignment horizontal="center"/>
    </xf>
    <xf numFmtId="0" fontId="0" fillId="0" borderId="0" xfId="0" applyAlignment="1">
      <alignment horizontal="center"/>
    </xf>
    <xf numFmtId="0" fontId="0" fillId="0" borderId="64" xfId="0" applyBorder="1" applyAlignment="1">
      <alignment horizontal="center"/>
    </xf>
    <xf numFmtId="0" fontId="14" fillId="6" borderId="63" xfId="0" applyFont="1" applyFill="1" applyBorder="1" applyAlignment="1">
      <alignment horizontal="center" wrapText="1"/>
    </xf>
    <xf numFmtId="0" fontId="14" fillId="6" borderId="0" xfId="0" applyFont="1" applyFill="1" applyAlignment="1">
      <alignment horizontal="center" wrapText="1"/>
    </xf>
    <xf numFmtId="0" fontId="14" fillId="6" borderId="64" xfId="0" applyFont="1" applyFill="1" applyBorder="1" applyAlignment="1">
      <alignment horizontal="center" wrapText="1"/>
    </xf>
    <xf numFmtId="0" fontId="18" fillId="10" borderId="67" xfId="0" applyFont="1" applyFill="1" applyBorder="1" applyAlignment="1">
      <alignment horizontal="right"/>
    </xf>
    <xf numFmtId="0" fontId="18" fillId="10" borderId="14" xfId="0" applyFont="1" applyFill="1" applyBorder="1" applyAlignment="1">
      <alignment horizontal="right"/>
    </xf>
    <xf numFmtId="0" fontId="1" fillId="0" borderId="15" xfId="0" applyFont="1" applyBorder="1" applyAlignment="1" applyProtection="1">
      <alignment horizontal="center"/>
      <protection locked="0"/>
    </xf>
    <xf numFmtId="0" fontId="1" fillId="0" borderId="71" xfId="0" applyFont="1" applyBorder="1" applyAlignment="1" applyProtection="1">
      <alignment horizontal="center"/>
      <protection locked="0"/>
    </xf>
    <xf numFmtId="14" fontId="1" fillId="0" borderId="16" xfId="0" applyNumberFormat="1" applyFont="1" applyBorder="1" applyAlignment="1" applyProtection="1">
      <alignment horizontal="center"/>
      <protection locked="0"/>
    </xf>
    <xf numFmtId="0" fontId="1" fillId="0" borderId="72" xfId="0" applyFont="1" applyBorder="1" applyAlignment="1" applyProtection="1">
      <alignment horizontal="center"/>
      <protection locked="0"/>
    </xf>
    <xf numFmtId="0" fontId="25" fillId="12" borderId="21" xfId="0" applyFont="1" applyFill="1" applyBorder="1" applyAlignment="1">
      <alignment horizontal="center" vertical="center" wrapText="1"/>
    </xf>
    <xf numFmtId="0" fontId="1" fillId="12" borderId="22" xfId="0" applyFont="1" applyFill="1" applyBorder="1" applyAlignment="1">
      <alignment horizontal="center" vertical="center" wrapText="1"/>
    </xf>
    <xf numFmtId="0" fontId="1" fillId="12" borderId="23" xfId="0" applyFont="1" applyFill="1" applyBorder="1" applyAlignment="1">
      <alignment horizontal="center" vertical="center" wrapText="1"/>
    </xf>
    <xf numFmtId="0" fontId="16" fillId="2" borderId="25" xfId="0" applyFont="1" applyFill="1" applyBorder="1" applyAlignment="1">
      <alignment horizontal="right" vertical="center"/>
    </xf>
  </cellXfs>
  <cellStyles count="7">
    <cellStyle name="Normal" xfId="0" builtinId="0"/>
    <cellStyle name="Normal 2" xfId="1" xr:uid="{00000000-0005-0000-0000-000001000000}"/>
    <cellStyle name="Normal 3" xfId="5" xr:uid="{8166FC30-B863-4B3B-A58F-F7B9A6B2C1B6}"/>
    <cellStyle name="Normal 5" xfId="6" xr:uid="{DBA30AA7-C290-42D7-8771-4937F3BEED30}"/>
    <cellStyle name="Normal 5 2 2" xfId="3" xr:uid="{933CCF73-A968-4520-B8D7-2E9B7A5F8719}"/>
    <cellStyle name="Normal 5 3" xfId="4" xr:uid="{7AF4DFAA-5DCD-446C-924C-8CD46B2DACB3}"/>
    <cellStyle name="Percent" xfId="2" builtinId="5"/>
  </cellStyles>
  <dxfs count="0"/>
  <tableStyles count="0" defaultTableStyle="TableStyleMedium2" defaultPivotStyle="PivotStyleLight16"/>
  <colors>
    <mruColors>
      <color rgb="FFFCD5B4"/>
      <color rgb="FFB7DEE8"/>
      <color rgb="FFC5D9F1"/>
      <color rgb="FFCCC0DA"/>
      <color rgb="FFF2DCDB"/>
      <color rgb="FFDDD9C4"/>
      <color rgb="FFEBF1DE"/>
      <color rgb="FFE4DFEC"/>
      <color rgb="FFFFFFCC"/>
      <color rgb="FFE5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676275</xdr:colOff>
          <xdr:row>12</xdr:row>
          <xdr:rowOff>295275</xdr:rowOff>
        </xdr:from>
        <xdr:to>
          <xdr:col>3</xdr:col>
          <xdr:colOff>981075</xdr:colOff>
          <xdr:row>14</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FM_PBC_JLB_Alleys_C1607_MasterBidForm_20240318_DRAFT_Unprotected.xlsx" TargetMode="External"/><Relationship Id="rId1" Type="http://schemas.openxmlformats.org/officeDocument/2006/relationships/externalLinkPath" Target="/Chicago%20Department%20of%20Transportation/Alleys/Package%201/Construction/IFB/FM_PBC_JLB_Alleys_C1607_MasterBidForm_20240318_DRAFT_Unprotecte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Q:\Chicago%20Department%20of%20Transportation\Alleys\Group%201\Construction\IFB\PBC%20Alley%20Reconstruction%20SP%20Package%201%20No%20Unit%20Prices.xlsx" TargetMode="External"/><Relationship Id="rId1" Type="http://schemas.openxmlformats.org/officeDocument/2006/relationships/externalLinkPath" Target="/Chicago%20Department%20of%20Transportation/Alleys/Package%201/Construction/IFB/PBC%20Alley%20Reconstruction%20SP%20Package%201%20No%20Unit%20Pric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hedule of Prices"/>
      <sheetName val="BidFormMASTER All Alleys"/>
      <sheetName val="Award Criteria Figure"/>
    </sheetNames>
    <sheetDataSet>
      <sheetData sheetId="0"/>
      <sheetData sheetId="1">
        <row r="16">
          <cell r="D16">
            <v>525000</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2356A_21-CP#14"/>
      <sheetName val="22356B_22-CP#19"/>
      <sheetName val="22356C_21-CP#39"/>
      <sheetName val="22356D_22-CP#24"/>
      <sheetName val="22-M#6 Send Rev Plans"/>
      <sheetName val="22356F_22-M#17"/>
      <sheetName val="22356G_22-T#2"/>
      <sheetName val="Original Items"/>
      <sheetName val="Original Items Condensed"/>
    </sheetNames>
    <sheetDataSet>
      <sheetData sheetId="0"/>
      <sheetData sheetId="1"/>
      <sheetData sheetId="2"/>
      <sheetData sheetId="3"/>
      <sheetData sheetId="4"/>
      <sheetData sheetId="5"/>
      <sheetData sheetId="6"/>
      <sheetData sheetId="7"/>
      <sheetData sheetId="8">
        <row r="8">
          <cell r="C8" t="str">
            <v>Code Number</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1"/>
  <sheetViews>
    <sheetView showGridLines="0" view="pageLayout" topLeftCell="B2" zoomScale="85" zoomScaleNormal="100" zoomScaleSheetLayoutView="100" zoomScalePageLayoutView="85" workbookViewId="0">
      <selection activeCell="B24" sqref="B24:D24"/>
    </sheetView>
  </sheetViews>
  <sheetFormatPr defaultColWidth="9.28515625" defaultRowHeight="16.5" x14ac:dyDescent="0.3"/>
  <cols>
    <col min="1" max="1" width="12" style="1" customWidth="1"/>
    <col min="2" max="2" width="12.5703125" style="1" customWidth="1"/>
    <col min="3" max="3" width="99.28515625" style="1" customWidth="1"/>
    <col min="4" max="4" width="22.42578125" style="1" customWidth="1"/>
    <col min="5" max="16384" width="9.28515625" style="1"/>
  </cols>
  <sheetData>
    <row r="1" spans="1:4" ht="44.25" customHeight="1" x14ac:dyDescent="0.3">
      <c r="A1" s="120" t="s">
        <v>0</v>
      </c>
      <c r="B1" s="121"/>
      <c r="C1" s="38" t="s">
        <v>1</v>
      </c>
      <c r="D1" s="39"/>
    </row>
    <row r="2" spans="1:4" ht="24" customHeight="1" x14ac:dyDescent="0.3">
      <c r="A2" s="134" t="s">
        <v>2</v>
      </c>
      <c r="B2" s="135"/>
      <c r="C2" s="31" t="s">
        <v>259</v>
      </c>
      <c r="D2" s="40"/>
    </row>
    <row r="3" spans="1:4" ht="24" customHeight="1" x14ac:dyDescent="0.3">
      <c r="A3" s="122" t="s">
        <v>3</v>
      </c>
      <c r="B3" s="123"/>
      <c r="C3" s="25" t="s">
        <v>260</v>
      </c>
      <c r="D3" s="40"/>
    </row>
    <row r="4" spans="1:4" s="3" customFormat="1" ht="24" customHeight="1" x14ac:dyDescent="0.35">
      <c r="A4" s="124" t="s">
        <v>4</v>
      </c>
      <c r="B4" s="125"/>
      <c r="C4" s="26" t="s">
        <v>261</v>
      </c>
      <c r="D4" s="40"/>
    </row>
    <row r="5" spans="1:4" s="3" customFormat="1" ht="37.5" customHeight="1" thickBot="1" x14ac:dyDescent="0.4">
      <c r="A5" s="41" t="s">
        <v>5</v>
      </c>
      <c r="B5" s="27"/>
      <c r="C5" s="126"/>
      <c r="D5" s="127"/>
    </row>
    <row r="6" spans="1:4" s="3" customFormat="1" ht="34.5" customHeight="1" thickBot="1" x14ac:dyDescent="0.4">
      <c r="A6" s="128" t="s">
        <v>6</v>
      </c>
      <c r="B6" s="129"/>
      <c r="C6" s="129"/>
      <c r="D6" s="130"/>
    </row>
    <row r="7" spans="1:4" s="3" customFormat="1" ht="56.25" customHeight="1" thickBot="1" x14ac:dyDescent="0.4">
      <c r="A7" s="131" t="s">
        <v>262</v>
      </c>
      <c r="B7" s="132"/>
      <c r="C7" s="132"/>
      <c r="D7" s="133"/>
    </row>
    <row r="8" spans="1:4" ht="20.100000000000001" customHeight="1" thickBot="1" x14ac:dyDescent="0.35">
      <c r="A8" s="117" t="s">
        <v>268</v>
      </c>
      <c r="B8" s="6" t="s">
        <v>7</v>
      </c>
      <c r="C8" s="7" t="s">
        <v>8</v>
      </c>
      <c r="D8" s="44" t="s">
        <v>9</v>
      </c>
    </row>
    <row r="9" spans="1:4" ht="24" customHeight="1" thickBot="1" x14ac:dyDescent="0.35">
      <c r="A9" s="117"/>
      <c r="B9" s="8"/>
      <c r="C9" s="24" t="s">
        <v>263</v>
      </c>
      <c r="D9" s="45"/>
    </row>
    <row r="10" spans="1:4" ht="24" customHeight="1" thickBot="1" x14ac:dyDescent="0.35">
      <c r="A10" s="117"/>
      <c r="B10" s="9">
        <v>1</v>
      </c>
      <c r="C10" s="10" t="s">
        <v>10</v>
      </c>
      <c r="D10" s="64">
        <f>SUM('22681 W. Barry Ave.'!G119)</f>
        <v>0</v>
      </c>
    </row>
    <row r="11" spans="1:4" ht="24" customHeight="1" thickBot="1" x14ac:dyDescent="0.35">
      <c r="A11" s="117"/>
      <c r="B11" s="11">
        <v>2</v>
      </c>
      <c r="C11" s="10" t="s">
        <v>11</v>
      </c>
      <c r="D11" s="42">
        <v>650000</v>
      </c>
    </row>
    <row r="12" spans="1:4" ht="24" customHeight="1" thickBot="1" x14ac:dyDescent="0.35">
      <c r="A12" s="117"/>
      <c r="B12" s="11">
        <v>3</v>
      </c>
      <c r="C12" s="12" t="s">
        <v>12</v>
      </c>
      <c r="D12" s="43">
        <v>25000</v>
      </c>
    </row>
    <row r="13" spans="1:4" ht="24" customHeight="1" thickBot="1" x14ac:dyDescent="0.35">
      <c r="A13" s="117"/>
      <c r="B13" s="13">
        <v>4</v>
      </c>
      <c r="C13" s="14" t="s">
        <v>13</v>
      </c>
      <c r="D13" s="46">
        <f>SUM(D10:D12)</f>
        <v>675000</v>
      </c>
    </row>
    <row r="14" spans="1:4" ht="14.1" customHeight="1" thickBot="1" x14ac:dyDescent="0.35">
      <c r="A14" s="117"/>
      <c r="B14" s="118" t="s">
        <v>14</v>
      </c>
      <c r="C14" s="119"/>
      <c r="D14" s="47"/>
    </row>
    <row r="15" spans="1:4" ht="18.75" x14ac:dyDescent="0.3">
      <c r="A15" s="48"/>
      <c r="B15" s="18" t="s">
        <v>7</v>
      </c>
      <c r="C15" s="19" t="s">
        <v>8</v>
      </c>
      <c r="D15" s="49" t="s">
        <v>15</v>
      </c>
    </row>
    <row r="16" spans="1:4" ht="20.25" x14ac:dyDescent="0.3">
      <c r="A16" s="48"/>
      <c r="B16" s="20">
        <v>5</v>
      </c>
      <c r="C16" s="21" t="s">
        <v>257</v>
      </c>
      <c r="D16" s="50">
        <f>SUM(D13)</f>
        <v>675000</v>
      </c>
    </row>
    <row r="17" spans="1:4" ht="21" thickBot="1" x14ac:dyDescent="0.35">
      <c r="A17" s="51"/>
      <c r="B17" s="22">
        <v>6</v>
      </c>
      <c r="C17" s="23" t="s">
        <v>258</v>
      </c>
      <c r="D17" s="52">
        <f>SUM('Award Criteria Figure'!C38)</f>
        <v>675000</v>
      </c>
    </row>
    <row r="18" spans="1:4" ht="33" customHeight="1" thickBot="1" x14ac:dyDescent="0.35">
      <c r="A18" s="136" t="s">
        <v>16</v>
      </c>
      <c r="B18" s="137"/>
      <c r="C18" s="137"/>
      <c r="D18" s="138"/>
    </row>
    <row r="19" spans="1:4" ht="20.100000000000001" customHeight="1" x14ac:dyDescent="0.3">
      <c r="A19" s="53" t="s">
        <v>17</v>
      </c>
      <c r="B19" s="139"/>
      <c r="C19" s="139"/>
      <c r="D19" s="140"/>
    </row>
    <row r="20" spans="1:4" ht="20.100000000000001" customHeight="1" x14ac:dyDescent="0.3">
      <c r="A20" s="53" t="s">
        <v>18</v>
      </c>
      <c r="B20" s="141"/>
      <c r="C20" s="142"/>
      <c r="D20" s="143"/>
    </row>
    <row r="21" spans="1:4" ht="20.100000000000001" customHeight="1" thickBot="1" x14ac:dyDescent="0.35">
      <c r="A21" s="54"/>
      <c r="B21" s="144"/>
      <c r="C21" s="144"/>
      <c r="D21" s="145"/>
    </row>
    <row r="22" spans="1:4" ht="31.5" customHeight="1" thickBot="1" x14ac:dyDescent="0.35">
      <c r="A22" s="146" t="s">
        <v>19</v>
      </c>
      <c r="B22" s="147"/>
      <c r="C22" s="147"/>
      <c r="D22" s="148"/>
    </row>
    <row r="23" spans="1:4" ht="20.100000000000001" customHeight="1" x14ac:dyDescent="0.3">
      <c r="A23" s="55" t="s">
        <v>20</v>
      </c>
      <c r="B23" s="139"/>
      <c r="C23" s="139"/>
      <c r="D23" s="140"/>
    </row>
    <row r="24" spans="1:4" ht="20.100000000000001" customHeight="1" thickBot="1" x14ac:dyDescent="0.35">
      <c r="A24" s="53" t="s">
        <v>21</v>
      </c>
      <c r="B24" s="141"/>
      <c r="C24" s="142"/>
      <c r="D24" s="143"/>
    </row>
    <row r="25" spans="1:4" ht="18.75" thickBot="1" x14ac:dyDescent="0.35">
      <c r="A25" s="146" t="s">
        <v>22</v>
      </c>
      <c r="B25" s="147"/>
      <c r="C25" s="147"/>
      <c r="D25" s="148"/>
    </row>
    <row r="26" spans="1:4" ht="121.5" customHeight="1" thickBot="1" x14ac:dyDescent="0.35">
      <c r="A26" s="153" t="s">
        <v>264</v>
      </c>
      <c r="B26" s="154"/>
      <c r="C26" s="154"/>
      <c r="D26" s="155"/>
    </row>
    <row r="27" spans="1:4" x14ac:dyDescent="0.3">
      <c r="A27" s="56" t="s">
        <v>23</v>
      </c>
      <c r="B27" s="4" t="s">
        <v>24</v>
      </c>
      <c r="C27" s="156" t="s">
        <v>266</v>
      </c>
      <c r="D27" s="157"/>
    </row>
    <row r="28" spans="1:4" ht="13.9" customHeight="1" x14ac:dyDescent="0.3">
      <c r="A28" s="57" t="s">
        <v>25</v>
      </c>
      <c r="B28" s="5" t="s">
        <v>26</v>
      </c>
      <c r="C28" s="149" t="s">
        <v>27</v>
      </c>
      <c r="D28" s="150"/>
    </row>
    <row r="29" spans="1:4" x14ac:dyDescent="0.3">
      <c r="A29" s="58" t="s">
        <v>28</v>
      </c>
      <c r="B29" s="5" t="s">
        <v>29</v>
      </c>
      <c r="C29" s="149" t="s">
        <v>30</v>
      </c>
      <c r="D29" s="150"/>
    </row>
    <row r="30" spans="1:4" x14ac:dyDescent="0.3">
      <c r="A30" s="59" t="s">
        <v>31</v>
      </c>
      <c r="B30" s="5" t="s">
        <v>32</v>
      </c>
      <c r="C30" s="149" t="s">
        <v>267</v>
      </c>
      <c r="D30" s="150"/>
    </row>
    <row r="31" spans="1:4" ht="26.25" thickBot="1" x14ac:dyDescent="0.35">
      <c r="A31" s="60" t="s">
        <v>33</v>
      </c>
      <c r="B31" s="61" t="s">
        <v>34</v>
      </c>
      <c r="C31" s="151" t="s">
        <v>265</v>
      </c>
      <c r="D31" s="152"/>
    </row>
  </sheetData>
  <sheetProtection algorithmName="SHA-512" hashValue="FP79+67IexfpQm1VYxJSsdBByqmf2wVzNowbkqwL3qKd255HjXaWWWnhOBI1QXqWdgFo4cCek5BN4f+AeqPxvg==" saltValue="PqckghDSzTKZNtcfM/bbRQ==" spinCount="100000" sheet="1" selectLockedCells="1"/>
  <mergeCells count="23">
    <mergeCell ref="B23:D23"/>
    <mergeCell ref="B24:D24"/>
    <mergeCell ref="C29:D29"/>
    <mergeCell ref="C30:D30"/>
    <mergeCell ref="C31:D31"/>
    <mergeCell ref="A25:D25"/>
    <mergeCell ref="A26:D26"/>
    <mergeCell ref="C27:D27"/>
    <mergeCell ref="C28:D28"/>
    <mergeCell ref="A18:D18"/>
    <mergeCell ref="B19:D19"/>
    <mergeCell ref="B20:D20"/>
    <mergeCell ref="B21:D21"/>
    <mergeCell ref="A22:D22"/>
    <mergeCell ref="A8:A14"/>
    <mergeCell ref="B14:C14"/>
    <mergeCell ref="A1:B1"/>
    <mergeCell ref="A3:B3"/>
    <mergeCell ref="A4:B4"/>
    <mergeCell ref="C5:D5"/>
    <mergeCell ref="A6:D6"/>
    <mergeCell ref="A7:D7"/>
    <mergeCell ref="A2:B2"/>
  </mergeCells>
  <printOptions horizontalCentered="1" verticalCentered="1"/>
  <pageMargins left="0.25" right="0.25" top="0.75" bottom="0.75" header="0.3" footer="0.3"/>
  <pageSetup scale="69" orientation="portrait" r:id="rId1"/>
  <headerFooter>
    <oddHeader>&amp;C&amp;"Arial Narrow,Bold"&amp;16B. BID FORM - WPA STREET RECONSTRUCTION (Barry Avenue)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xdr:col>
                    <xdr:colOff>676275</xdr:colOff>
                    <xdr:row>12</xdr:row>
                    <xdr:rowOff>295275</xdr:rowOff>
                  </from>
                  <to>
                    <xdr:col>3</xdr:col>
                    <xdr:colOff>981075</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12F06-4240-44A7-A60F-B81D68BEF07A}">
  <sheetPr>
    <pageSetUpPr fitToPage="1"/>
  </sheetPr>
  <dimension ref="A1:C49"/>
  <sheetViews>
    <sheetView view="pageBreakPreview" zoomScaleNormal="100" zoomScaleSheetLayoutView="100" zoomScalePageLayoutView="80" workbookViewId="0">
      <selection activeCell="C11" sqref="C11"/>
    </sheetView>
  </sheetViews>
  <sheetFormatPr defaultColWidth="1" defaultRowHeight="15" x14ac:dyDescent="0.25"/>
  <cols>
    <col min="1" max="1" width="21.28515625" customWidth="1"/>
    <col min="2" max="2" width="71.7109375" customWidth="1"/>
    <col min="3" max="3" width="18.7109375" customWidth="1"/>
  </cols>
  <sheetData>
    <row r="1" spans="1:3" ht="36" x14ac:dyDescent="0.25">
      <c r="A1" s="74" t="s">
        <v>0</v>
      </c>
      <c r="B1" s="75" t="s">
        <v>1</v>
      </c>
      <c r="C1" s="76"/>
    </row>
    <row r="2" spans="1:3" ht="24" customHeight="1" x14ac:dyDescent="0.25">
      <c r="A2" s="77" t="s">
        <v>2</v>
      </c>
      <c r="B2" s="78" t="s">
        <v>259</v>
      </c>
      <c r="C2" s="79"/>
    </row>
    <row r="3" spans="1:3" ht="24" customHeight="1" x14ac:dyDescent="0.25">
      <c r="A3" s="80" t="s">
        <v>3</v>
      </c>
      <c r="B3" s="81" t="s">
        <v>260</v>
      </c>
      <c r="C3" s="82"/>
    </row>
    <row r="4" spans="1:3" ht="24" customHeight="1" x14ac:dyDescent="0.25">
      <c r="A4" s="77" t="s">
        <v>4</v>
      </c>
      <c r="B4" s="83" t="s">
        <v>261</v>
      </c>
      <c r="C4" s="84"/>
    </row>
    <row r="5" spans="1:3" ht="8.25" hidden="1" customHeight="1" x14ac:dyDescent="0.25">
      <c r="A5" s="163"/>
      <c r="B5" s="164"/>
      <c r="C5" s="165"/>
    </row>
    <row r="6" spans="1:3" ht="33" hidden="1" customHeight="1" x14ac:dyDescent="0.25">
      <c r="A6" s="85"/>
      <c r="C6" s="86" t="s">
        <v>35</v>
      </c>
    </row>
    <row r="7" spans="1:3" ht="18" hidden="1" x14ac:dyDescent="0.25">
      <c r="A7" s="85"/>
      <c r="C7" s="87">
        <f>SUM('[1]BidFormMASTER All Alleys'!D16)</f>
        <v>525000</v>
      </c>
    </row>
    <row r="8" spans="1:3" ht="25.5" x14ac:dyDescent="0.35">
      <c r="A8" s="166" t="s">
        <v>36</v>
      </c>
      <c r="B8" s="167"/>
      <c r="C8" s="168"/>
    </row>
    <row r="9" spans="1:3" ht="24.75" customHeight="1" x14ac:dyDescent="0.35">
      <c r="A9" s="85"/>
      <c r="C9" s="88" t="s">
        <v>37</v>
      </c>
    </row>
    <row r="10" spans="1:3" s="2" customFormat="1" ht="18.75" x14ac:dyDescent="0.3">
      <c r="A10" s="89" t="s">
        <v>38</v>
      </c>
      <c r="B10" s="90"/>
      <c r="C10" s="91">
        <f>SUM('Master Bid Tab'!D16)</f>
        <v>675000</v>
      </c>
    </row>
    <row r="11" spans="1:3" ht="18.75" customHeight="1" x14ac:dyDescent="0.3">
      <c r="A11" s="92" t="s">
        <v>39</v>
      </c>
      <c r="B11" s="1"/>
      <c r="C11" s="93"/>
    </row>
    <row r="12" spans="1:3" ht="18.75" customHeight="1" x14ac:dyDescent="0.3">
      <c r="A12" s="92" t="s">
        <v>40</v>
      </c>
      <c r="B12" s="1"/>
      <c r="C12" s="94">
        <f>SUM(C10*C11)*0.04</f>
        <v>0</v>
      </c>
    </row>
    <row r="13" spans="1:3" ht="18.75" customHeight="1" x14ac:dyDescent="0.3">
      <c r="A13" s="95"/>
      <c r="B13" s="96"/>
      <c r="C13" s="97"/>
    </row>
    <row r="14" spans="1:3" ht="18.75" customHeight="1" x14ac:dyDescent="0.3">
      <c r="A14" s="92"/>
      <c r="B14" s="1"/>
      <c r="C14" s="94">
        <f>SUM($C$10)</f>
        <v>675000</v>
      </c>
    </row>
    <row r="15" spans="1:3" ht="18.75" customHeight="1" x14ac:dyDescent="0.3">
      <c r="A15" s="92" t="s">
        <v>41</v>
      </c>
      <c r="B15" s="1"/>
      <c r="C15" s="93"/>
    </row>
    <row r="16" spans="1:3" ht="18.75" customHeight="1" x14ac:dyDescent="0.3">
      <c r="A16" s="92" t="s">
        <v>42</v>
      </c>
      <c r="B16" s="1"/>
      <c r="C16" s="94">
        <f t="shared" ref="C16" si="0">SUM(C14*C15)*0.03</f>
        <v>0</v>
      </c>
    </row>
    <row r="17" spans="1:3" ht="18.75" customHeight="1" x14ac:dyDescent="0.3">
      <c r="A17" s="95"/>
      <c r="B17" s="96"/>
      <c r="C17" s="97"/>
    </row>
    <row r="18" spans="1:3" ht="18.75" customHeight="1" x14ac:dyDescent="0.3">
      <c r="A18" s="92"/>
      <c r="B18" s="1"/>
      <c r="C18" s="94">
        <f>SUM($C$10)</f>
        <v>675000</v>
      </c>
    </row>
    <row r="19" spans="1:3" ht="18.75" customHeight="1" x14ac:dyDescent="0.3">
      <c r="A19" s="92" t="s">
        <v>43</v>
      </c>
      <c r="B19" s="1"/>
      <c r="C19" s="93"/>
    </row>
    <row r="20" spans="1:3" ht="18.75" customHeight="1" x14ac:dyDescent="0.3">
      <c r="A20" s="92" t="s">
        <v>44</v>
      </c>
      <c r="B20" s="1"/>
      <c r="C20" s="94">
        <f t="shared" ref="C20" si="1">SUM(C18*C19)*0.01</f>
        <v>0</v>
      </c>
    </row>
    <row r="21" spans="1:3" ht="18.75" customHeight="1" x14ac:dyDescent="0.3">
      <c r="A21" s="95"/>
      <c r="B21" s="96"/>
      <c r="C21" s="97"/>
    </row>
    <row r="22" spans="1:3" ht="18.75" customHeight="1" x14ac:dyDescent="0.3">
      <c r="A22" s="92"/>
      <c r="B22" s="1"/>
      <c r="C22" s="94">
        <f>SUM($C$10)</f>
        <v>675000</v>
      </c>
    </row>
    <row r="23" spans="1:3" ht="18.75" customHeight="1" x14ac:dyDescent="0.3">
      <c r="A23" s="92" t="s">
        <v>45</v>
      </c>
      <c r="B23" s="1"/>
      <c r="C23" s="93"/>
    </row>
    <row r="24" spans="1:3" ht="18.75" customHeight="1" x14ac:dyDescent="0.3">
      <c r="A24" s="92" t="s">
        <v>46</v>
      </c>
      <c r="B24" s="1"/>
      <c r="C24" s="94">
        <f t="shared" ref="C24" si="2">SUM(C22*C23)*0.04</f>
        <v>0</v>
      </c>
    </row>
    <row r="25" spans="1:3" ht="18.75" customHeight="1" x14ac:dyDescent="0.3">
      <c r="A25" s="95"/>
      <c r="B25" s="96"/>
      <c r="C25" s="97"/>
    </row>
    <row r="26" spans="1:3" ht="18.75" customHeight="1" x14ac:dyDescent="0.3">
      <c r="A26" s="92"/>
      <c r="B26" s="1"/>
      <c r="C26" s="94">
        <f>SUM($C$10)</f>
        <v>675000</v>
      </c>
    </row>
    <row r="27" spans="1:3" ht="18.75" customHeight="1" x14ac:dyDescent="0.3">
      <c r="A27" s="92" t="s">
        <v>47</v>
      </c>
      <c r="B27" s="1"/>
      <c r="C27" s="93"/>
    </row>
    <row r="28" spans="1:3" ht="18.75" customHeight="1" x14ac:dyDescent="0.3">
      <c r="A28" s="92" t="s">
        <v>48</v>
      </c>
      <c r="B28" s="1"/>
      <c r="C28" s="94">
        <f t="shared" ref="C28" si="3">SUM(C26*C27)*0.03</f>
        <v>0</v>
      </c>
    </row>
    <row r="29" spans="1:3" ht="18.75" customHeight="1" x14ac:dyDescent="0.3">
      <c r="A29" s="95"/>
      <c r="B29" s="96"/>
      <c r="C29" s="97"/>
    </row>
    <row r="30" spans="1:3" ht="18.75" customHeight="1" x14ac:dyDescent="0.3">
      <c r="A30" s="92"/>
      <c r="B30" s="1"/>
      <c r="C30" s="94">
        <f>SUM($C$10)</f>
        <v>675000</v>
      </c>
    </row>
    <row r="31" spans="1:3" ht="18.75" customHeight="1" x14ac:dyDescent="0.3">
      <c r="A31" s="92" t="s">
        <v>49</v>
      </c>
      <c r="B31" s="1"/>
      <c r="C31" s="93"/>
    </row>
    <row r="32" spans="1:3" ht="18.75" customHeight="1" x14ac:dyDescent="0.3">
      <c r="A32" s="92" t="s">
        <v>50</v>
      </c>
      <c r="B32" s="1"/>
      <c r="C32" s="94">
        <f t="shared" ref="C32" si="4">SUM(C30*C31)*0.01</f>
        <v>0</v>
      </c>
    </row>
    <row r="33" spans="1:3" ht="18.75" customHeight="1" x14ac:dyDescent="0.3">
      <c r="A33" s="95"/>
      <c r="B33" s="96"/>
      <c r="C33" s="97"/>
    </row>
    <row r="34" spans="1:3" ht="18.75" customHeight="1" x14ac:dyDescent="0.3">
      <c r="A34" s="92"/>
      <c r="B34" s="1"/>
      <c r="C34" s="94">
        <f>SUM($C$10)</f>
        <v>675000</v>
      </c>
    </row>
    <row r="35" spans="1:3" ht="18.75" customHeight="1" x14ac:dyDescent="0.3">
      <c r="A35" s="92" t="s">
        <v>51</v>
      </c>
      <c r="B35" s="1"/>
      <c r="C35" s="94">
        <f>SUM(C12+C16+C20+C24+C28+C32)</f>
        <v>0</v>
      </c>
    </row>
    <row r="36" spans="1:3" ht="18.75" customHeight="1" x14ac:dyDescent="0.3">
      <c r="A36" s="92" t="s">
        <v>52</v>
      </c>
      <c r="B36" s="1"/>
      <c r="C36" s="94">
        <f t="shared" ref="C36" si="5">SUM(C34-C35)</f>
        <v>675000</v>
      </c>
    </row>
    <row r="37" spans="1:3" ht="8.85" customHeight="1" x14ac:dyDescent="0.3">
      <c r="A37" s="98"/>
      <c r="B37" s="99"/>
      <c r="C37" s="100"/>
    </row>
    <row r="38" spans="1:3" ht="24" customHeight="1" thickBot="1" x14ac:dyDescent="0.3">
      <c r="A38" s="89" t="s">
        <v>53</v>
      </c>
      <c r="B38" s="90"/>
      <c r="C38" s="91">
        <f>SUM(C36)</f>
        <v>675000</v>
      </c>
    </row>
    <row r="39" spans="1:3" ht="17.649999999999999" customHeight="1" thickBot="1" x14ac:dyDescent="0.3">
      <c r="A39" s="169" t="s">
        <v>14</v>
      </c>
      <c r="B39" s="170"/>
      <c r="C39" s="101"/>
    </row>
    <row r="40" spans="1:3" ht="17.649999999999999" customHeight="1" thickBot="1" x14ac:dyDescent="0.3">
      <c r="A40" s="158" t="s">
        <v>19</v>
      </c>
      <c r="B40" s="147"/>
      <c r="C40" s="159"/>
    </row>
    <row r="41" spans="1:3" ht="17.649999999999999" customHeight="1" x14ac:dyDescent="0.3">
      <c r="A41" s="102" t="s">
        <v>20</v>
      </c>
      <c r="B41" s="171"/>
      <c r="C41" s="172"/>
    </row>
    <row r="42" spans="1:3" ht="17.649999999999999" customHeight="1" thickBot="1" x14ac:dyDescent="0.35">
      <c r="A42" s="103" t="s">
        <v>21</v>
      </c>
      <c r="B42" s="173"/>
      <c r="C42" s="174"/>
    </row>
    <row r="43" spans="1:3" ht="18.75" thickBot="1" x14ac:dyDescent="0.3">
      <c r="A43" s="158" t="s">
        <v>22</v>
      </c>
      <c r="B43" s="147"/>
      <c r="C43" s="159"/>
    </row>
    <row r="44" spans="1:3" ht="125.25" customHeight="1" thickBot="1" x14ac:dyDescent="0.3">
      <c r="A44" s="160" t="s">
        <v>230</v>
      </c>
      <c r="B44" s="161"/>
      <c r="C44" s="162"/>
    </row>
    <row r="45" spans="1:3" ht="16.5" x14ac:dyDescent="0.3">
      <c r="A45" s="104" t="s">
        <v>54</v>
      </c>
      <c r="B45" s="30"/>
      <c r="C45" s="105"/>
    </row>
    <row r="46" spans="1:3" ht="16.5" x14ac:dyDescent="0.3">
      <c r="A46" s="106" t="s">
        <v>55</v>
      </c>
      <c r="B46" s="107"/>
      <c r="C46" s="108"/>
    </row>
    <row r="47" spans="1:3" ht="16.5" x14ac:dyDescent="0.3">
      <c r="A47" s="109" t="s">
        <v>56</v>
      </c>
      <c r="B47" s="110"/>
      <c r="C47" s="111"/>
    </row>
    <row r="48" spans="1:3" ht="17.25" thickBot="1" x14ac:dyDescent="0.35">
      <c r="A48" s="112" t="s">
        <v>57</v>
      </c>
      <c r="B48" s="62"/>
      <c r="C48" s="113"/>
    </row>
    <row r="49" spans="1:3" ht="19.5" thickTop="1" thickBot="1" x14ac:dyDescent="0.3">
      <c r="A49" s="114"/>
      <c r="B49" s="115"/>
      <c r="C49" s="116"/>
    </row>
  </sheetData>
  <sheetProtection algorithmName="SHA-512" hashValue="SdwHltyF2O2lW3Upuy7rkn2oV85smn/cxQZgJEnA9RUJOFZtMeILcgrwjdo9Kz4mdQ2PvzHZbFQHxpBZeL/w+w==" saltValue="dQr7+QSzOZI+10KmD69O1Q==" spinCount="100000" sheet="1" selectLockedCells="1"/>
  <mergeCells count="8">
    <mergeCell ref="A43:C43"/>
    <mergeCell ref="A44:C44"/>
    <mergeCell ref="A5:C5"/>
    <mergeCell ref="A8:C8"/>
    <mergeCell ref="A39:B39"/>
    <mergeCell ref="A40:C40"/>
    <mergeCell ref="B41:C41"/>
    <mergeCell ref="B42:C42"/>
  </mergeCells>
  <printOptions horizontalCentered="1"/>
  <pageMargins left="0.25" right="0.25" top="0.5" bottom="0.5" header="0.25" footer="0.3"/>
  <pageSetup paperSize="1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106C2-1FA9-4CDC-A3B5-D7653B301C6E}">
  <sheetPr>
    <tabColor theme="7" tint="-0.499984740745262"/>
    <pageSetUpPr fitToPage="1"/>
  </sheetPr>
  <dimension ref="A1:G121"/>
  <sheetViews>
    <sheetView tabSelected="1" view="pageBreakPreview" topLeftCell="A91" zoomScaleNormal="100" zoomScaleSheetLayoutView="100" zoomScalePageLayoutView="55" workbookViewId="0">
      <selection activeCell="F116" sqref="F116"/>
    </sheetView>
  </sheetViews>
  <sheetFormatPr defaultRowHeight="15" x14ac:dyDescent="0.25"/>
  <cols>
    <col min="1" max="1" width="9.7109375" style="16" customWidth="1"/>
    <col min="2" max="2" width="15.7109375" style="16" customWidth="1"/>
    <col min="3" max="3" width="64" style="17" customWidth="1"/>
    <col min="4" max="4" width="14.7109375" style="16" customWidth="1"/>
    <col min="5" max="5" width="10.7109375" style="16" customWidth="1"/>
    <col min="6" max="6" width="12.5703125" style="16" customWidth="1"/>
    <col min="7" max="7" width="25.7109375" style="16" customWidth="1"/>
  </cols>
  <sheetData>
    <row r="1" spans="1:7" ht="102.75" customHeight="1" thickBot="1" x14ac:dyDescent="0.3">
      <c r="A1" s="175" t="s">
        <v>256</v>
      </c>
      <c r="B1" s="176"/>
      <c r="C1" s="176"/>
      <c r="D1" s="176"/>
      <c r="E1" s="176"/>
      <c r="F1" s="176"/>
      <c r="G1" s="177"/>
    </row>
    <row r="2" spans="1:7" s="15" customFormat="1" ht="22.5" x14ac:dyDescent="0.2">
      <c r="A2" s="33" t="s">
        <v>58</v>
      </c>
      <c r="B2" s="34" t="str">
        <f>'[2]Original Items Condensed'!C8</f>
        <v>Code Number</v>
      </c>
      <c r="C2" s="34" t="s">
        <v>59</v>
      </c>
      <c r="D2" s="35" t="s">
        <v>60</v>
      </c>
      <c r="E2" s="35" t="s">
        <v>61</v>
      </c>
      <c r="F2" s="36" t="s">
        <v>62</v>
      </c>
      <c r="G2" s="37" t="s">
        <v>63</v>
      </c>
    </row>
    <row r="3" spans="1:7" s="15" customFormat="1" ht="15.75" thickBot="1" x14ac:dyDescent="0.25">
      <c r="A3" s="70">
        <v>1</v>
      </c>
      <c r="B3" s="67" t="s">
        <v>158</v>
      </c>
      <c r="C3" s="68" t="s">
        <v>159</v>
      </c>
      <c r="D3" s="69" t="s">
        <v>64</v>
      </c>
      <c r="E3" s="71">
        <v>5</v>
      </c>
      <c r="F3" s="63"/>
      <c r="G3" s="65">
        <f>SUM(E3*F3)</f>
        <v>0</v>
      </c>
    </row>
    <row r="4" spans="1:7" s="15" customFormat="1" ht="15.75" thickBot="1" x14ac:dyDescent="0.25">
      <c r="A4" s="70">
        <v>2</v>
      </c>
      <c r="B4" s="67">
        <v>20100110</v>
      </c>
      <c r="C4" s="68" t="s">
        <v>160</v>
      </c>
      <c r="D4" s="69" t="s">
        <v>64</v>
      </c>
      <c r="E4" s="71">
        <v>10</v>
      </c>
      <c r="F4" s="63"/>
      <c r="G4" s="65">
        <f t="shared" ref="G4:G57" si="0">SUM(E4*F4)</f>
        <v>0</v>
      </c>
    </row>
    <row r="5" spans="1:7" s="15" customFormat="1" ht="15.75" thickBot="1" x14ac:dyDescent="0.25">
      <c r="A5" s="70">
        <v>3</v>
      </c>
      <c r="B5" s="67">
        <v>20100210</v>
      </c>
      <c r="C5" s="68" t="s">
        <v>161</v>
      </c>
      <c r="D5" s="69" t="s">
        <v>64</v>
      </c>
      <c r="E5" s="71">
        <v>32</v>
      </c>
      <c r="F5" s="63"/>
      <c r="G5" s="65">
        <f t="shared" si="0"/>
        <v>0</v>
      </c>
    </row>
    <row r="6" spans="1:7" s="15" customFormat="1" ht="15.75" thickBot="1" x14ac:dyDescent="0.25">
      <c r="A6" s="70">
        <v>4</v>
      </c>
      <c r="B6" s="67" t="s">
        <v>67</v>
      </c>
      <c r="C6" s="68" t="s">
        <v>68</v>
      </c>
      <c r="D6" s="69" t="s">
        <v>69</v>
      </c>
      <c r="E6" s="72">
        <v>13</v>
      </c>
      <c r="F6" s="63"/>
      <c r="G6" s="65">
        <f t="shared" si="0"/>
        <v>0</v>
      </c>
    </row>
    <row r="7" spans="1:7" s="15" customFormat="1" ht="15.75" thickBot="1" x14ac:dyDescent="0.25">
      <c r="A7" s="70">
        <v>5</v>
      </c>
      <c r="B7" s="67" t="s">
        <v>70</v>
      </c>
      <c r="C7" s="68" t="s">
        <v>162</v>
      </c>
      <c r="D7" s="69" t="s">
        <v>71</v>
      </c>
      <c r="E7" s="72">
        <v>330</v>
      </c>
      <c r="F7" s="63"/>
      <c r="G7" s="65">
        <f t="shared" si="0"/>
        <v>0</v>
      </c>
    </row>
    <row r="8" spans="1:7" s="15" customFormat="1" ht="15.75" thickBot="1" x14ac:dyDescent="0.25">
      <c r="A8" s="70">
        <v>6</v>
      </c>
      <c r="B8" s="67">
        <v>20200100</v>
      </c>
      <c r="C8" s="68" t="s">
        <v>65</v>
      </c>
      <c r="D8" s="69" t="s">
        <v>66</v>
      </c>
      <c r="E8" s="71">
        <v>2246</v>
      </c>
      <c r="F8" s="63"/>
      <c r="G8" s="65">
        <f t="shared" si="0"/>
        <v>0</v>
      </c>
    </row>
    <row r="9" spans="1:7" s="15" customFormat="1" ht="15.75" thickBot="1" x14ac:dyDescent="0.25">
      <c r="A9" s="70">
        <v>7</v>
      </c>
      <c r="B9" s="67" t="s">
        <v>121</v>
      </c>
      <c r="C9" s="68" t="s">
        <v>122</v>
      </c>
      <c r="D9" s="69" t="s">
        <v>82</v>
      </c>
      <c r="E9" s="71">
        <v>255</v>
      </c>
      <c r="F9" s="63"/>
      <c r="G9" s="65">
        <f t="shared" si="0"/>
        <v>0</v>
      </c>
    </row>
    <row r="10" spans="1:7" s="15" customFormat="1" ht="15.75" thickBot="1" x14ac:dyDescent="0.25">
      <c r="A10" s="70">
        <v>8</v>
      </c>
      <c r="B10" s="67">
        <v>20800150</v>
      </c>
      <c r="C10" s="68" t="s">
        <v>72</v>
      </c>
      <c r="D10" s="69" t="s">
        <v>66</v>
      </c>
      <c r="E10" s="73">
        <v>1080</v>
      </c>
      <c r="F10" s="63"/>
      <c r="G10" s="65">
        <f t="shared" si="0"/>
        <v>0</v>
      </c>
    </row>
    <row r="11" spans="1:7" s="15" customFormat="1" ht="15.75" thickBot="1" x14ac:dyDescent="0.25">
      <c r="A11" s="70">
        <v>9</v>
      </c>
      <c r="B11" s="67" t="s">
        <v>163</v>
      </c>
      <c r="C11" s="68" t="s">
        <v>164</v>
      </c>
      <c r="D11" s="69" t="s">
        <v>66</v>
      </c>
      <c r="E11" s="71">
        <v>626</v>
      </c>
      <c r="F11" s="63"/>
      <c r="G11" s="65">
        <f t="shared" si="0"/>
        <v>0</v>
      </c>
    </row>
    <row r="12" spans="1:7" s="15" customFormat="1" ht="15.75" thickBot="1" x14ac:dyDescent="0.25">
      <c r="A12" s="70">
        <v>10</v>
      </c>
      <c r="B12" s="67">
        <v>21101615</v>
      </c>
      <c r="C12" s="68" t="s">
        <v>73</v>
      </c>
      <c r="D12" s="69" t="s">
        <v>74</v>
      </c>
      <c r="E12" s="71">
        <v>2221</v>
      </c>
      <c r="F12" s="63"/>
      <c r="G12" s="65">
        <f t="shared" si="0"/>
        <v>0</v>
      </c>
    </row>
    <row r="13" spans="1:7" s="15" customFormat="1" ht="15.75" thickBot="1" x14ac:dyDescent="0.25">
      <c r="A13" s="70">
        <v>11</v>
      </c>
      <c r="B13" s="67" t="s">
        <v>76</v>
      </c>
      <c r="C13" s="68" t="s">
        <v>77</v>
      </c>
      <c r="D13" s="69" t="s">
        <v>74</v>
      </c>
      <c r="E13" s="71">
        <v>246</v>
      </c>
      <c r="F13" s="63"/>
      <c r="G13" s="65">
        <f t="shared" si="0"/>
        <v>0</v>
      </c>
    </row>
    <row r="14" spans="1:7" s="15" customFormat="1" ht="15.75" thickBot="1" x14ac:dyDescent="0.25">
      <c r="A14" s="70">
        <v>12</v>
      </c>
      <c r="B14" s="67" t="s">
        <v>165</v>
      </c>
      <c r="C14" s="68" t="s">
        <v>75</v>
      </c>
      <c r="D14" s="69" t="s">
        <v>74</v>
      </c>
      <c r="E14" s="73">
        <v>2221</v>
      </c>
      <c r="F14" s="63"/>
      <c r="G14" s="65">
        <f t="shared" si="0"/>
        <v>0</v>
      </c>
    </row>
    <row r="15" spans="1:7" s="15" customFormat="1" ht="15.75" thickBot="1" x14ac:dyDescent="0.25">
      <c r="A15" s="70">
        <v>13</v>
      </c>
      <c r="B15" s="67" t="s">
        <v>166</v>
      </c>
      <c r="C15" s="68" t="s">
        <v>167</v>
      </c>
      <c r="D15" s="69" t="s">
        <v>69</v>
      </c>
      <c r="E15" s="71">
        <v>41</v>
      </c>
      <c r="F15" s="63"/>
      <c r="G15" s="65">
        <f t="shared" si="0"/>
        <v>0</v>
      </c>
    </row>
    <row r="16" spans="1:7" s="15" customFormat="1" ht="15.75" thickBot="1" x14ac:dyDescent="0.25">
      <c r="A16" s="70">
        <v>14</v>
      </c>
      <c r="B16" s="67">
        <v>28000510</v>
      </c>
      <c r="C16" s="68" t="s">
        <v>78</v>
      </c>
      <c r="D16" s="69" t="s">
        <v>69</v>
      </c>
      <c r="E16" s="71">
        <v>9</v>
      </c>
      <c r="F16" s="63"/>
      <c r="G16" s="65">
        <f t="shared" si="0"/>
        <v>0</v>
      </c>
    </row>
    <row r="17" spans="1:7" s="15" customFormat="1" ht="15.75" thickBot="1" x14ac:dyDescent="0.25">
      <c r="A17" s="70">
        <v>15</v>
      </c>
      <c r="B17" s="67">
        <v>31101100</v>
      </c>
      <c r="C17" s="68" t="s">
        <v>168</v>
      </c>
      <c r="D17" s="69" t="s">
        <v>66</v>
      </c>
      <c r="E17" s="71">
        <v>770</v>
      </c>
      <c r="F17" s="63"/>
      <c r="G17" s="65">
        <f t="shared" si="0"/>
        <v>0</v>
      </c>
    </row>
    <row r="18" spans="1:7" s="15" customFormat="1" ht="15.75" thickBot="1" x14ac:dyDescent="0.25">
      <c r="A18" s="70">
        <v>16</v>
      </c>
      <c r="B18" s="67">
        <v>35300200</v>
      </c>
      <c r="C18" s="68" t="s">
        <v>79</v>
      </c>
      <c r="D18" s="69" t="s">
        <v>74</v>
      </c>
      <c r="E18" s="71">
        <v>3364</v>
      </c>
      <c r="F18" s="63"/>
      <c r="G18" s="65">
        <f t="shared" si="0"/>
        <v>0</v>
      </c>
    </row>
    <row r="19" spans="1:7" s="15" customFormat="1" ht="15.75" thickBot="1" x14ac:dyDescent="0.25">
      <c r="A19" s="70">
        <v>17</v>
      </c>
      <c r="B19" s="67">
        <v>40600290</v>
      </c>
      <c r="C19" s="68" t="s">
        <v>80</v>
      </c>
      <c r="D19" s="69" t="s">
        <v>81</v>
      </c>
      <c r="E19" s="71">
        <v>2810</v>
      </c>
      <c r="F19" s="63"/>
      <c r="G19" s="65">
        <f t="shared" si="0"/>
        <v>0</v>
      </c>
    </row>
    <row r="20" spans="1:7" s="15" customFormat="1" ht="15.75" thickBot="1" x14ac:dyDescent="0.25">
      <c r="A20" s="70">
        <v>18</v>
      </c>
      <c r="B20" s="67">
        <v>40600525</v>
      </c>
      <c r="C20" s="68" t="s">
        <v>169</v>
      </c>
      <c r="D20" s="69" t="s">
        <v>82</v>
      </c>
      <c r="E20" s="71">
        <v>5</v>
      </c>
      <c r="F20" s="63"/>
      <c r="G20" s="65">
        <f t="shared" si="0"/>
        <v>0</v>
      </c>
    </row>
    <row r="21" spans="1:7" s="15" customFormat="1" ht="15.75" thickBot="1" x14ac:dyDescent="0.25">
      <c r="A21" s="70">
        <v>19</v>
      </c>
      <c r="B21" s="67">
        <v>40600635</v>
      </c>
      <c r="C21" s="68" t="s">
        <v>83</v>
      </c>
      <c r="D21" s="69" t="s">
        <v>82</v>
      </c>
      <c r="E21" s="71">
        <v>337</v>
      </c>
      <c r="F21" s="63"/>
      <c r="G21" s="65">
        <f t="shared" si="0"/>
        <v>0</v>
      </c>
    </row>
    <row r="22" spans="1:7" s="15" customFormat="1" ht="15.75" thickBot="1" x14ac:dyDescent="0.25">
      <c r="A22" s="70">
        <v>20</v>
      </c>
      <c r="B22" s="67">
        <v>40604060</v>
      </c>
      <c r="C22" s="68" t="s">
        <v>170</v>
      </c>
      <c r="D22" s="69" t="s">
        <v>82</v>
      </c>
      <c r="E22" s="71">
        <v>458</v>
      </c>
      <c r="F22" s="63"/>
      <c r="G22" s="65">
        <f t="shared" si="0"/>
        <v>0</v>
      </c>
    </row>
    <row r="23" spans="1:7" s="15" customFormat="1" ht="15.75" thickBot="1" x14ac:dyDescent="0.25">
      <c r="A23" s="70">
        <v>21</v>
      </c>
      <c r="B23" s="67">
        <v>42001300</v>
      </c>
      <c r="C23" s="68" t="s">
        <v>120</v>
      </c>
      <c r="D23" s="69" t="s">
        <v>74</v>
      </c>
      <c r="E23" s="71">
        <v>1173</v>
      </c>
      <c r="F23" s="63"/>
      <c r="G23" s="65">
        <f t="shared" si="0"/>
        <v>0</v>
      </c>
    </row>
    <row r="24" spans="1:7" s="15" customFormat="1" ht="15.75" thickBot="1" x14ac:dyDescent="0.25">
      <c r="A24" s="70">
        <v>22</v>
      </c>
      <c r="B24" s="67">
        <v>42300400</v>
      </c>
      <c r="C24" s="68" t="s">
        <v>171</v>
      </c>
      <c r="D24" s="69" t="s">
        <v>74</v>
      </c>
      <c r="E24" s="71">
        <v>1173</v>
      </c>
      <c r="F24" s="63"/>
      <c r="G24" s="65">
        <f t="shared" si="0"/>
        <v>0</v>
      </c>
    </row>
    <row r="25" spans="1:7" s="15" customFormat="1" ht="15.75" thickBot="1" x14ac:dyDescent="0.25">
      <c r="A25" s="70">
        <v>23</v>
      </c>
      <c r="B25" s="67" t="s">
        <v>85</v>
      </c>
      <c r="C25" s="68" t="s">
        <v>172</v>
      </c>
      <c r="D25" s="69" t="s">
        <v>86</v>
      </c>
      <c r="E25" s="73">
        <v>14777</v>
      </c>
      <c r="F25" s="63"/>
      <c r="G25" s="65">
        <f t="shared" si="0"/>
        <v>0</v>
      </c>
    </row>
    <row r="26" spans="1:7" s="15" customFormat="1" ht="15.75" thickBot="1" x14ac:dyDescent="0.25">
      <c r="A26" s="70">
        <v>24</v>
      </c>
      <c r="B26" s="67" t="s">
        <v>87</v>
      </c>
      <c r="C26" s="68" t="s">
        <v>173</v>
      </c>
      <c r="D26" s="69" t="s">
        <v>86</v>
      </c>
      <c r="E26" s="73">
        <v>1180</v>
      </c>
      <c r="F26" s="63"/>
      <c r="G26" s="65">
        <f t="shared" si="0"/>
        <v>0</v>
      </c>
    </row>
    <row r="27" spans="1:7" s="15" customFormat="1" ht="15.75" thickBot="1" x14ac:dyDescent="0.25">
      <c r="A27" s="70">
        <v>25</v>
      </c>
      <c r="B27" s="67" t="s">
        <v>88</v>
      </c>
      <c r="C27" s="68" t="s">
        <v>174</v>
      </c>
      <c r="D27" s="69" t="s">
        <v>86</v>
      </c>
      <c r="E27" s="73">
        <v>752</v>
      </c>
      <c r="F27" s="63"/>
      <c r="G27" s="65">
        <f t="shared" si="0"/>
        <v>0</v>
      </c>
    </row>
    <row r="28" spans="1:7" s="15" customFormat="1" ht="15.75" thickBot="1" x14ac:dyDescent="0.25">
      <c r="A28" s="70">
        <v>26</v>
      </c>
      <c r="B28" s="67" t="s">
        <v>89</v>
      </c>
      <c r="C28" s="68" t="s">
        <v>175</v>
      </c>
      <c r="D28" s="69" t="s">
        <v>86</v>
      </c>
      <c r="E28" s="71">
        <v>320</v>
      </c>
      <c r="F28" s="63"/>
      <c r="G28" s="65">
        <f t="shared" si="0"/>
        <v>0</v>
      </c>
    </row>
    <row r="29" spans="1:7" s="15" customFormat="1" ht="15.75" thickBot="1" x14ac:dyDescent="0.25">
      <c r="A29" s="70">
        <v>27</v>
      </c>
      <c r="B29" s="67" t="s">
        <v>90</v>
      </c>
      <c r="C29" s="68" t="s">
        <v>91</v>
      </c>
      <c r="D29" s="69" t="s">
        <v>86</v>
      </c>
      <c r="E29" s="73">
        <v>168</v>
      </c>
      <c r="F29" s="63"/>
      <c r="G29" s="65">
        <f t="shared" si="0"/>
        <v>0</v>
      </c>
    </row>
    <row r="30" spans="1:7" s="15" customFormat="1" ht="15.75" thickBot="1" x14ac:dyDescent="0.25">
      <c r="A30" s="70">
        <v>28</v>
      </c>
      <c r="B30" s="67" t="s">
        <v>92</v>
      </c>
      <c r="C30" s="68" t="s">
        <v>93</v>
      </c>
      <c r="D30" s="69" t="s">
        <v>74</v>
      </c>
      <c r="E30" s="71">
        <v>598</v>
      </c>
      <c r="F30" s="63"/>
      <c r="G30" s="65">
        <f t="shared" si="0"/>
        <v>0</v>
      </c>
    </row>
    <row r="31" spans="1:7" s="15" customFormat="1" ht="15.75" thickBot="1" x14ac:dyDescent="0.25">
      <c r="A31" s="70">
        <v>29</v>
      </c>
      <c r="B31" s="67">
        <v>44000100</v>
      </c>
      <c r="C31" s="68" t="s">
        <v>94</v>
      </c>
      <c r="D31" s="69" t="s">
        <v>74</v>
      </c>
      <c r="E31" s="73">
        <v>3364</v>
      </c>
      <c r="F31" s="63"/>
      <c r="G31" s="65">
        <f t="shared" si="0"/>
        <v>0</v>
      </c>
    </row>
    <row r="32" spans="1:7" s="15" customFormat="1" ht="15.75" thickBot="1" x14ac:dyDescent="0.25">
      <c r="A32" s="70">
        <v>30</v>
      </c>
      <c r="B32" s="67">
        <v>44000300</v>
      </c>
      <c r="C32" s="68" t="s">
        <v>176</v>
      </c>
      <c r="D32" s="69" t="s">
        <v>71</v>
      </c>
      <c r="E32" s="73">
        <v>120</v>
      </c>
      <c r="F32" s="63"/>
      <c r="G32" s="65">
        <f t="shared" si="0"/>
        <v>0</v>
      </c>
    </row>
    <row r="33" spans="1:7" s="15" customFormat="1" ht="15.75" thickBot="1" x14ac:dyDescent="0.25">
      <c r="A33" s="70">
        <v>31</v>
      </c>
      <c r="B33" s="67">
        <v>44000500</v>
      </c>
      <c r="C33" s="68" t="s">
        <v>95</v>
      </c>
      <c r="D33" s="69" t="s">
        <v>71</v>
      </c>
      <c r="E33" s="73">
        <v>850</v>
      </c>
      <c r="F33" s="63"/>
      <c r="G33" s="65">
        <f t="shared" si="0"/>
        <v>0</v>
      </c>
    </row>
    <row r="34" spans="1:7" s="15" customFormat="1" ht="15.75" thickBot="1" x14ac:dyDescent="0.25">
      <c r="A34" s="70">
        <v>32</v>
      </c>
      <c r="B34" s="67" t="s">
        <v>123</v>
      </c>
      <c r="C34" s="68" t="s">
        <v>177</v>
      </c>
      <c r="D34" s="69" t="s">
        <v>69</v>
      </c>
      <c r="E34" s="73">
        <v>85</v>
      </c>
      <c r="F34" s="63"/>
      <c r="G34" s="65">
        <f t="shared" si="0"/>
        <v>0</v>
      </c>
    </row>
    <row r="35" spans="1:7" s="15" customFormat="1" ht="15.75" thickBot="1" x14ac:dyDescent="0.25">
      <c r="A35" s="70">
        <v>33</v>
      </c>
      <c r="B35" s="67" t="s">
        <v>166</v>
      </c>
      <c r="C35" s="68" t="s">
        <v>96</v>
      </c>
      <c r="D35" s="69" t="s">
        <v>71</v>
      </c>
      <c r="E35" s="73">
        <v>167</v>
      </c>
      <c r="F35" s="63"/>
      <c r="G35" s="65">
        <f t="shared" si="0"/>
        <v>0</v>
      </c>
    </row>
    <row r="36" spans="1:7" s="15" customFormat="1" ht="15.75" thickBot="1" x14ac:dyDescent="0.25">
      <c r="A36" s="70">
        <v>34</v>
      </c>
      <c r="B36" s="67" t="s">
        <v>166</v>
      </c>
      <c r="C36" s="68" t="s">
        <v>124</v>
      </c>
      <c r="D36" s="69" t="s">
        <v>74</v>
      </c>
      <c r="E36" s="73">
        <v>1173</v>
      </c>
      <c r="F36" s="63"/>
      <c r="G36" s="65">
        <f t="shared" si="0"/>
        <v>0</v>
      </c>
    </row>
    <row r="37" spans="1:7" s="15" customFormat="1" ht="15.75" thickBot="1" x14ac:dyDescent="0.25">
      <c r="A37" s="70">
        <v>35</v>
      </c>
      <c r="B37" s="67">
        <v>44000600</v>
      </c>
      <c r="C37" s="68" t="s">
        <v>178</v>
      </c>
      <c r="D37" s="69" t="s">
        <v>86</v>
      </c>
      <c r="E37" s="73">
        <v>16955</v>
      </c>
      <c r="F37" s="63"/>
      <c r="G37" s="65">
        <f t="shared" si="0"/>
        <v>0</v>
      </c>
    </row>
    <row r="38" spans="1:7" s="15" customFormat="1" ht="15.75" thickBot="1" x14ac:dyDescent="0.25">
      <c r="A38" s="70">
        <v>36</v>
      </c>
      <c r="B38" s="67" t="s">
        <v>166</v>
      </c>
      <c r="C38" s="68" t="s">
        <v>231</v>
      </c>
      <c r="D38" s="69" t="s">
        <v>71</v>
      </c>
      <c r="E38" s="73">
        <v>495</v>
      </c>
      <c r="F38" s="63"/>
      <c r="G38" s="65">
        <f t="shared" si="0"/>
        <v>0</v>
      </c>
    </row>
    <row r="39" spans="1:7" s="15" customFormat="1" ht="15.75" thickBot="1" x14ac:dyDescent="0.25">
      <c r="A39" s="70">
        <v>37</v>
      </c>
      <c r="B39" s="67" t="s">
        <v>166</v>
      </c>
      <c r="C39" s="68" t="s">
        <v>232</v>
      </c>
      <c r="D39" s="69" t="s">
        <v>71</v>
      </c>
      <c r="E39" s="73">
        <v>660</v>
      </c>
      <c r="F39" s="63"/>
      <c r="G39" s="65">
        <f t="shared" si="0"/>
        <v>0</v>
      </c>
    </row>
    <row r="40" spans="1:7" s="15" customFormat="1" ht="15.75" thickBot="1" x14ac:dyDescent="0.25">
      <c r="A40" s="70">
        <v>38</v>
      </c>
      <c r="B40" s="67" t="s">
        <v>97</v>
      </c>
      <c r="C40" s="68" t="s">
        <v>98</v>
      </c>
      <c r="D40" s="69" t="s">
        <v>71</v>
      </c>
      <c r="E40" s="73">
        <v>40</v>
      </c>
      <c r="F40" s="63"/>
      <c r="G40" s="65">
        <f t="shared" si="0"/>
        <v>0</v>
      </c>
    </row>
    <row r="41" spans="1:7" s="15" customFormat="1" ht="15.75" thickBot="1" x14ac:dyDescent="0.25">
      <c r="A41" s="70">
        <v>39</v>
      </c>
      <c r="B41" s="67" t="s">
        <v>99</v>
      </c>
      <c r="C41" s="68" t="s">
        <v>100</v>
      </c>
      <c r="D41" s="69" t="s">
        <v>71</v>
      </c>
      <c r="E41" s="71">
        <v>70</v>
      </c>
      <c r="F41" s="63"/>
      <c r="G41" s="65">
        <f t="shared" si="0"/>
        <v>0</v>
      </c>
    </row>
    <row r="42" spans="1:7" s="15" customFormat="1" ht="15.75" thickBot="1" x14ac:dyDescent="0.25">
      <c r="A42" s="70">
        <v>40</v>
      </c>
      <c r="B42" s="67" t="s">
        <v>179</v>
      </c>
      <c r="C42" s="68" t="s">
        <v>180</v>
      </c>
      <c r="D42" s="69" t="s">
        <v>71</v>
      </c>
      <c r="E42" s="71">
        <v>150</v>
      </c>
      <c r="F42" s="63"/>
      <c r="G42" s="65">
        <f t="shared" si="0"/>
        <v>0</v>
      </c>
    </row>
    <row r="43" spans="1:7" s="15" customFormat="1" ht="15.75" thickBot="1" x14ac:dyDescent="0.25">
      <c r="A43" s="70">
        <v>41</v>
      </c>
      <c r="B43" s="67" t="s">
        <v>233</v>
      </c>
      <c r="C43" s="68" t="s">
        <v>234</v>
      </c>
      <c r="D43" s="69" t="s">
        <v>71</v>
      </c>
      <c r="E43" s="71">
        <v>640</v>
      </c>
      <c r="F43" s="63"/>
      <c r="G43" s="65">
        <f t="shared" si="0"/>
        <v>0</v>
      </c>
    </row>
    <row r="44" spans="1:7" s="15" customFormat="1" ht="15.75" thickBot="1" x14ac:dyDescent="0.25">
      <c r="A44" s="70">
        <v>42</v>
      </c>
      <c r="B44" s="67" t="s">
        <v>166</v>
      </c>
      <c r="C44" s="68" t="s">
        <v>235</v>
      </c>
      <c r="D44" s="69" t="s">
        <v>71</v>
      </c>
      <c r="E44" s="71">
        <v>250</v>
      </c>
      <c r="F44" s="63"/>
      <c r="G44" s="65">
        <f t="shared" si="0"/>
        <v>0</v>
      </c>
    </row>
    <row r="45" spans="1:7" s="15" customFormat="1" ht="15.75" thickBot="1" x14ac:dyDescent="0.25">
      <c r="A45" s="70">
        <v>43</v>
      </c>
      <c r="B45" s="67" t="s">
        <v>101</v>
      </c>
      <c r="C45" s="68" t="s">
        <v>102</v>
      </c>
      <c r="D45" s="69" t="s">
        <v>71</v>
      </c>
      <c r="E45" s="71">
        <v>1155</v>
      </c>
      <c r="F45" s="63"/>
      <c r="G45" s="65">
        <f t="shared" si="0"/>
        <v>0</v>
      </c>
    </row>
    <row r="46" spans="1:7" s="15" customFormat="1" ht="15.75" thickBot="1" x14ac:dyDescent="0.25">
      <c r="A46" s="70">
        <v>44</v>
      </c>
      <c r="B46" s="67">
        <v>56100010</v>
      </c>
      <c r="C46" s="68" t="s">
        <v>181</v>
      </c>
      <c r="D46" s="69" t="s">
        <v>69</v>
      </c>
      <c r="E46" s="71">
        <v>2</v>
      </c>
      <c r="F46" s="63"/>
      <c r="G46" s="65">
        <f t="shared" si="0"/>
        <v>0</v>
      </c>
    </row>
    <row r="47" spans="1:7" s="15" customFormat="1" ht="15.75" thickBot="1" x14ac:dyDescent="0.25">
      <c r="A47" s="70">
        <v>45</v>
      </c>
      <c r="B47" s="67">
        <v>56100020</v>
      </c>
      <c r="C47" s="68" t="s">
        <v>182</v>
      </c>
      <c r="D47" s="69" t="s">
        <v>69</v>
      </c>
      <c r="E47" s="71">
        <v>5</v>
      </c>
      <c r="F47" s="63"/>
      <c r="G47" s="65">
        <f t="shared" si="0"/>
        <v>0</v>
      </c>
    </row>
    <row r="48" spans="1:7" s="15" customFormat="1" ht="15.75" thickBot="1" x14ac:dyDescent="0.25">
      <c r="A48" s="70">
        <v>46</v>
      </c>
      <c r="B48" s="67">
        <v>56102900</v>
      </c>
      <c r="C48" s="68" t="s">
        <v>183</v>
      </c>
      <c r="D48" s="69" t="s">
        <v>71</v>
      </c>
      <c r="E48" s="71">
        <v>80</v>
      </c>
      <c r="F48" s="63"/>
      <c r="G48" s="65">
        <f t="shared" si="0"/>
        <v>0</v>
      </c>
    </row>
    <row r="49" spans="1:7" s="15" customFormat="1" ht="15.75" thickBot="1" x14ac:dyDescent="0.25">
      <c r="A49" s="70">
        <v>47</v>
      </c>
      <c r="B49" s="67">
        <v>56103000</v>
      </c>
      <c r="C49" s="68" t="s">
        <v>184</v>
      </c>
      <c r="D49" s="69" t="s">
        <v>71</v>
      </c>
      <c r="E49" s="71">
        <v>1318</v>
      </c>
      <c r="F49" s="63"/>
      <c r="G49" s="65">
        <f t="shared" si="0"/>
        <v>0</v>
      </c>
    </row>
    <row r="50" spans="1:7" s="15" customFormat="1" ht="15.75" thickBot="1" x14ac:dyDescent="0.25">
      <c r="A50" s="70">
        <v>48</v>
      </c>
      <c r="B50" s="67">
        <v>56105000</v>
      </c>
      <c r="C50" s="68" t="s">
        <v>185</v>
      </c>
      <c r="D50" s="69" t="s">
        <v>69</v>
      </c>
      <c r="E50" s="71">
        <v>2</v>
      </c>
      <c r="F50" s="63"/>
      <c r="G50" s="65">
        <f t="shared" si="0"/>
        <v>0</v>
      </c>
    </row>
    <row r="51" spans="1:7" s="15" customFormat="1" ht="15.75" thickBot="1" x14ac:dyDescent="0.25">
      <c r="A51" s="70">
        <v>49</v>
      </c>
      <c r="B51" s="67">
        <v>56105200</v>
      </c>
      <c r="C51" s="68" t="s">
        <v>236</v>
      </c>
      <c r="D51" s="69" t="s">
        <v>69</v>
      </c>
      <c r="E51" s="71">
        <v>4</v>
      </c>
      <c r="F51" s="63"/>
      <c r="G51" s="65">
        <f t="shared" si="0"/>
        <v>0</v>
      </c>
    </row>
    <row r="52" spans="1:7" s="15" customFormat="1" ht="15.75" thickBot="1" x14ac:dyDescent="0.25">
      <c r="A52" s="70">
        <v>50</v>
      </c>
      <c r="B52" s="67">
        <v>56109400</v>
      </c>
      <c r="C52" s="68" t="s">
        <v>237</v>
      </c>
      <c r="D52" s="69" t="s">
        <v>69</v>
      </c>
      <c r="E52" s="71">
        <v>1</v>
      </c>
      <c r="F52" s="63"/>
      <c r="G52" s="65">
        <f t="shared" si="0"/>
        <v>0</v>
      </c>
    </row>
    <row r="53" spans="1:7" s="15" customFormat="1" ht="15.75" thickBot="1" x14ac:dyDescent="0.25">
      <c r="A53" s="70">
        <v>51</v>
      </c>
      <c r="B53" s="67">
        <v>56109420</v>
      </c>
      <c r="C53" s="68" t="s">
        <v>186</v>
      </c>
      <c r="D53" s="69" t="s">
        <v>69</v>
      </c>
      <c r="E53" s="71">
        <v>11</v>
      </c>
      <c r="F53" s="63"/>
      <c r="G53" s="65">
        <f t="shared" si="0"/>
        <v>0</v>
      </c>
    </row>
    <row r="54" spans="1:7" s="15" customFormat="1" ht="15.75" thickBot="1" x14ac:dyDescent="0.25">
      <c r="A54" s="70">
        <v>52</v>
      </c>
      <c r="B54" s="67">
        <v>56200300</v>
      </c>
      <c r="C54" s="68" t="s">
        <v>187</v>
      </c>
      <c r="D54" s="69" t="s">
        <v>188</v>
      </c>
      <c r="E54" s="71">
        <v>569</v>
      </c>
      <c r="F54" s="63"/>
      <c r="G54" s="65">
        <f t="shared" si="0"/>
        <v>0</v>
      </c>
    </row>
    <row r="55" spans="1:7" s="15" customFormat="1" ht="15.75" thickBot="1" x14ac:dyDescent="0.25">
      <c r="A55" s="70">
        <v>53</v>
      </c>
      <c r="B55" s="67">
        <v>56200500</v>
      </c>
      <c r="C55" s="68" t="s">
        <v>189</v>
      </c>
      <c r="D55" s="69" t="s">
        <v>188</v>
      </c>
      <c r="E55" s="71">
        <v>46</v>
      </c>
      <c r="F55" s="63"/>
      <c r="G55" s="65">
        <f t="shared" si="0"/>
        <v>0</v>
      </c>
    </row>
    <row r="56" spans="1:7" s="15" customFormat="1" ht="15.75" thickBot="1" x14ac:dyDescent="0.25">
      <c r="A56" s="70">
        <v>54</v>
      </c>
      <c r="B56" s="67">
        <v>56400500</v>
      </c>
      <c r="C56" s="68" t="s">
        <v>190</v>
      </c>
      <c r="D56" s="69" t="s">
        <v>69</v>
      </c>
      <c r="E56" s="71">
        <v>4</v>
      </c>
      <c r="F56" s="63"/>
      <c r="G56" s="65">
        <f t="shared" si="0"/>
        <v>0</v>
      </c>
    </row>
    <row r="57" spans="1:7" s="15" customFormat="1" ht="15.75" thickBot="1" x14ac:dyDescent="0.25">
      <c r="A57" s="70">
        <v>55</v>
      </c>
      <c r="B57" s="67">
        <v>56400600</v>
      </c>
      <c r="C57" s="68" t="s">
        <v>191</v>
      </c>
      <c r="D57" s="69" t="s">
        <v>69</v>
      </c>
      <c r="E57" s="71">
        <v>4</v>
      </c>
      <c r="F57" s="63"/>
      <c r="G57" s="65">
        <f t="shared" si="0"/>
        <v>0</v>
      </c>
    </row>
    <row r="58" spans="1:7" s="15" customFormat="1" ht="15.75" thickBot="1" x14ac:dyDescent="0.25">
      <c r="A58" s="70">
        <v>56</v>
      </c>
      <c r="B58" s="67">
        <v>56400700</v>
      </c>
      <c r="C58" s="68" t="s">
        <v>192</v>
      </c>
      <c r="D58" s="69" t="s">
        <v>69</v>
      </c>
      <c r="E58" s="71">
        <v>1</v>
      </c>
      <c r="F58" s="63"/>
      <c r="G58" s="65">
        <f t="shared" ref="G58:G118" si="1">SUM(E58*F58)</f>
        <v>0</v>
      </c>
    </row>
    <row r="59" spans="1:7" s="15" customFormat="1" ht="15" customHeight="1" thickBot="1" x14ac:dyDescent="0.25">
      <c r="A59" s="70">
        <v>57</v>
      </c>
      <c r="B59" s="67">
        <v>60221100</v>
      </c>
      <c r="C59" s="68" t="s">
        <v>193</v>
      </c>
      <c r="D59" s="69" t="s">
        <v>69</v>
      </c>
      <c r="E59" s="71">
        <v>2</v>
      </c>
      <c r="F59" s="63"/>
      <c r="G59" s="65">
        <f t="shared" si="1"/>
        <v>0</v>
      </c>
    </row>
    <row r="60" spans="1:7" s="15" customFormat="1" ht="15.75" thickBot="1" x14ac:dyDescent="0.25">
      <c r="A60" s="70">
        <v>58</v>
      </c>
      <c r="B60" s="67">
        <v>60500040</v>
      </c>
      <c r="C60" s="68" t="s">
        <v>157</v>
      </c>
      <c r="D60" s="69" t="s">
        <v>69</v>
      </c>
      <c r="E60" s="71">
        <v>2</v>
      </c>
      <c r="F60" s="63"/>
      <c r="G60" s="65">
        <f t="shared" si="1"/>
        <v>0</v>
      </c>
    </row>
    <row r="61" spans="1:7" s="15" customFormat="1" ht="15.75" thickBot="1" x14ac:dyDescent="0.25">
      <c r="A61" s="70">
        <v>59</v>
      </c>
      <c r="B61" s="67" t="s">
        <v>194</v>
      </c>
      <c r="C61" s="68" t="s">
        <v>195</v>
      </c>
      <c r="D61" s="69" t="s">
        <v>69</v>
      </c>
      <c r="E61" s="71">
        <v>3</v>
      </c>
      <c r="F61" s="63"/>
      <c r="G61" s="65">
        <f t="shared" si="1"/>
        <v>0</v>
      </c>
    </row>
    <row r="62" spans="1:7" s="15" customFormat="1" ht="15.75" thickBot="1" x14ac:dyDescent="0.25">
      <c r="A62" s="70">
        <v>60</v>
      </c>
      <c r="B62" s="67" t="s">
        <v>196</v>
      </c>
      <c r="C62" s="68" t="s">
        <v>197</v>
      </c>
      <c r="D62" s="69" t="s">
        <v>69</v>
      </c>
      <c r="E62" s="71">
        <v>1</v>
      </c>
      <c r="F62" s="63"/>
      <c r="G62" s="65">
        <f t="shared" si="1"/>
        <v>0</v>
      </c>
    </row>
    <row r="63" spans="1:7" s="15" customFormat="1" ht="15.75" thickBot="1" x14ac:dyDescent="0.25">
      <c r="A63" s="70">
        <v>61</v>
      </c>
      <c r="B63" s="67" t="s">
        <v>198</v>
      </c>
      <c r="C63" s="68" t="s">
        <v>199</v>
      </c>
      <c r="D63" s="69" t="s">
        <v>69</v>
      </c>
      <c r="E63" s="71">
        <v>27</v>
      </c>
      <c r="F63" s="63"/>
      <c r="G63" s="65">
        <f t="shared" si="1"/>
        <v>0</v>
      </c>
    </row>
    <row r="64" spans="1:7" s="15" customFormat="1" ht="15.75" thickBot="1" x14ac:dyDescent="0.25">
      <c r="A64" s="70">
        <v>62</v>
      </c>
      <c r="B64" s="67" t="s">
        <v>198</v>
      </c>
      <c r="C64" s="68" t="s">
        <v>200</v>
      </c>
      <c r="D64" s="69" t="s">
        <v>69</v>
      </c>
      <c r="E64" s="71">
        <v>3</v>
      </c>
      <c r="F64" s="63"/>
      <c r="G64" s="65">
        <f t="shared" si="1"/>
        <v>0</v>
      </c>
    </row>
    <row r="65" spans="1:7" s="15" customFormat="1" ht="15.75" thickBot="1" x14ac:dyDescent="0.25">
      <c r="A65" s="70">
        <v>63</v>
      </c>
      <c r="B65" s="67" t="s">
        <v>166</v>
      </c>
      <c r="C65" s="68" t="s">
        <v>201</v>
      </c>
      <c r="D65" s="69" t="s">
        <v>69</v>
      </c>
      <c r="E65" s="71">
        <v>2</v>
      </c>
      <c r="F65" s="63"/>
      <c r="G65" s="65">
        <f t="shared" si="1"/>
        <v>0</v>
      </c>
    </row>
    <row r="66" spans="1:7" s="15" customFormat="1" ht="15.75" thickBot="1" x14ac:dyDescent="0.25">
      <c r="A66" s="70">
        <v>64</v>
      </c>
      <c r="B66" s="67" t="s">
        <v>166</v>
      </c>
      <c r="C66" s="68" t="s">
        <v>202</v>
      </c>
      <c r="D66" s="69" t="s">
        <v>69</v>
      </c>
      <c r="E66" s="71">
        <v>1</v>
      </c>
      <c r="F66" s="63"/>
      <c r="G66" s="65">
        <f t="shared" si="1"/>
        <v>0</v>
      </c>
    </row>
    <row r="67" spans="1:7" s="15" customFormat="1" ht="15.75" thickBot="1" x14ac:dyDescent="0.25">
      <c r="A67" s="70">
        <v>65</v>
      </c>
      <c r="B67" s="67" t="s">
        <v>166</v>
      </c>
      <c r="C67" s="68" t="s">
        <v>203</v>
      </c>
      <c r="D67" s="69" t="s">
        <v>69</v>
      </c>
      <c r="E67" s="71">
        <v>30</v>
      </c>
      <c r="F67" s="63"/>
      <c r="G67" s="65">
        <f t="shared" si="1"/>
        <v>0</v>
      </c>
    </row>
    <row r="68" spans="1:7" s="15" customFormat="1" ht="31.9" customHeight="1" thickBot="1" x14ac:dyDescent="0.25">
      <c r="A68" s="70">
        <v>66</v>
      </c>
      <c r="B68" s="67" t="s">
        <v>166</v>
      </c>
      <c r="C68" s="68" t="s">
        <v>204</v>
      </c>
      <c r="D68" s="69" t="s">
        <v>69</v>
      </c>
      <c r="E68" s="71">
        <v>4</v>
      </c>
      <c r="F68" s="63"/>
      <c r="G68" s="65">
        <f t="shared" si="1"/>
        <v>0</v>
      </c>
    </row>
    <row r="69" spans="1:7" s="15" customFormat="1" ht="15" customHeight="1" thickBot="1" x14ac:dyDescent="0.25">
      <c r="A69" s="70">
        <v>67</v>
      </c>
      <c r="B69" s="67" t="s">
        <v>103</v>
      </c>
      <c r="C69" s="68" t="s">
        <v>205</v>
      </c>
      <c r="D69" s="69" t="s">
        <v>69</v>
      </c>
      <c r="E69" s="71">
        <v>5</v>
      </c>
      <c r="F69" s="63"/>
      <c r="G69" s="65">
        <f t="shared" si="1"/>
        <v>0</v>
      </c>
    </row>
    <row r="70" spans="1:7" s="15" customFormat="1" ht="15" customHeight="1" thickBot="1" x14ac:dyDescent="0.25">
      <c r="A70" s="70">
        <v>68</v>
      </c>
      <c r="B70" s="67" t="s">
        <v>206</v>
      </c>
      <c r="C70" s="68" t="s">
        <v>207</v>
      </c>
      <c r="D70" s="69" t="s">
        <v>69</v>
      </c>
      <c r="E70" s="71">
        <v>3</v>
      </c>
      <c r="F70" s="63"/>
      <c r="G70" s="65">
        <f t="shared" si="1"/>
        <v>0</v>
      </c>
    </row>
    <row r="71" spans="1:7" s="15" customFormat="1" ht="15" customHeight="1" thickBot="1" x14ac:dyDescent="0.25">
      <c r="A71" s="70">
        <v>69</v>
      </c>
      <c r="B71" s="67" t="s">
        <v>238</v>
      </c>
      <c r="C71" s="68" t="s">
        <v>239</v>
      </c>
      <c r="D71" s="69" t="s">
        <v>69</v>
      </c>
      <c r="E71" s="71">
        <v>1</v>
      </c>
      <c r="F71" s="63"/>
      <c r="G71" s="65">
        <f t="shared" si="1"/>
        <v>0</v>
      </c>
    </row>
    <row r="72" spans="1:7" s="15" customFormat="1" ht="15" customHeight="1" thickBot="1" x14ac:dyDescent="0.25">
      <c r="A72" s="70">
        <v>70</v>
      </c>
      <c r="B72" s="67" t="s">
        <v>166</v>
      </c>
      <c r="C72" s="68" t="s">
        <v>208</v>
      </c>
      <c r="D72" s="69" t="s">
        <v>69</v>
      </c>
      <c r="E72" s="71">
        <v>2</v>
      </c>
      <c r="F72" s="63"/>
      <c r="G72" s="65">
        <f t="shared" si="1"/>
        <v>0</v>
      </c>
    </row>
    <row r="73" spans="1:7" s="15" customFormat="1" ht="15" customHeight="1" thickBot="1" x14ac:dyDescent="0.25">
      <c r="A73" s="70">
        <v>71</v>
      </c>
      <c r="B73" s="67" t="s">
        <v>240</v>
      </c>
      <c r="C73" s="68" t="s">
        <v>241</v>
      </c>
      <c r="D73" s="69" t="s">
        <v>69</v>
      </c>
      <c r="E73" s="71">
        <v>1</v>
      </c>
      <c r="F73" s="63"/>
      <c r="G73" s="65">
        <f t="shared" si="1"/>
        <v>0</v>
      </c>
    </row>
    <row r="74" spans="1:7" s="15" customFormat="1" ht="15.75" thickBot="1" x14ac:dyDescent="0.25">
      <c r="A74" s="70">
        <v>72</v>
      </c>
      <c r="B74" s="67" t="s">
        <v>104</v>
      </c>
      <c r="C74" s="68" t="s">
        <v>209</v>
      </c>
      <c r="D74" s="69" t="s">
        <v>71</v>
      </c>
      <c r="E74" s="71">
        <v>2</v>
      </c>
      <c r="F74" s="63"/>
      <c r="G74" s="65">
        <f t="shared" si="1"/>
        <v>0</v>
      </c>
    </row>
    <row r="75" spans="1:7" s="15" customFormat="1" ht="15.75" thickBot="1" x14ac:dyDescent="0.25">
      <c r="A75" s="70">
        <v>73</v>
      </c>
      <c r="B75" s="67" t="s">
        <v>210</v>
      </c>
      <c r="C75" s="68" t="s">
        <v>211</v>
      </c>
      <c r="D75" s="69" t="s">
        <v>69</v>
      </c>
      <c r="E75" s="73">
        <v>4</v>
      </c>
      <c r="F75" s="63"/>
      <c r="G75" s="65">
        <f t="shared" si="1"/>
        <v>0</v>
      </c>
    </row>
    <row r="76" spans="1:7" s="15" customFormat="1" ht="15.75" thickBot="1" x14ac:dyDescent="0.25">
      <c r="A76" s="70">
        <v>74</v>
      </c>
      <c r="B76" s="67" t="s">
        <v>212</v>
      </c>
      <c r="C76" s="68" t="s">
        <v>242</v>
      </c>
      <c r="D76" s="69" t="s">
        <v>69</v>
      </c>
      <c r="E76" s="73">
        <v>9</v>
      </c>
      <c r="F76" s="63"/>
      <c r="G76" s="65">
        <f t="shared" si="1"/>
        <v>0</v>
      </c>
    </row>
    <row r="77" spans="1:7" s="15" customFormat="1" ht="15.75" thickBot="1" x14ac:dyDescent="0.25">
      <c r="A77" s="70">
        <v>75</v>
      </c>
      <c r="B77" s="67" t="s">
        <v>213</v>
      </c>
      <c r="C77" s="68" t="s">
        <v>214</v>
      </c>
      <c r="D77" s="69" t="s">
        <v>69</v>
      </c>
      <c r="E77" s="73">
        <v>2</v>
      </c>
      <c r="F77" s="63"/>
      <c r="G77" s="65">
        <f t="shared" si="1"/>
        <v>0</v>
      </c>
    </row>
    <row r="78" spans="1:7" s="15" customFormat="1" ht="15.75" thickBot="1" x14ac:dyDescent="0.25">
      <c r="A78" s="70">
        <v>76</v>
      </c>
      <c r="B78" s="67" t="s">
        <v>215</v>
      </c>
      <c r="C78" s="68" t="s">
        <v>216</v>
      </c>
      <c r="D78" s="69" t="s">
        <v>69</v>
      </c>
      <c r="E78" s="73">
        <v>2</v>
      </c>
      <c r="F78" s="63"/>
      <c r="G78" s="65">
        <f t="shared" si="1"/>
        <v>0</v>
      </c>
    </row>
    <row r="79" spans="1:7" s="15" customFormat="1" ht="15.75" thickBot="1" x14ac:dyDescent="0.25">
      <c r="A79" s="70">
        <v>77</v>
      </c>
      <c r="B79" s="67" t="s">
        <v>105</v>
      </c>
      <c r="C79" s="68" t="s">
        <v>106</v>
      </c>
      <c r="D79" s="69" t="s">
        <v>69</v>
      </c>
      <c r="E79" s="71">
        <v>7</v>
      </c>
      <c r="F79" s="63"/>
      <c r="G79" s="65">
        <f t="shared" si="1"/>
        <v>0</v>
      </c>
    </row>
    <row r="80" spans="1:7" s="15" customFormat="1" ht="15.75" thickBot="1" x14ac:dyDescent="0.25">
      <c r="A80" s="70">
        <v>78</v>
      </c>
      <c r="B80" s="67" t="s">
        <v>243</v>
      </c>
      <c r="C80" s="68" t="s">
        <v>107</v>
      </c>
      <c r="D80" s="69" t="s">
        <v>69</v>
      </c>
      <c r="E80" s="71">
        <v>6</v>
      </c>
      <c r="F80" s="63"/>
      <c r="G80" s="65">
        <f t="shared" si="1"/>
        <v>0</v>
      </c>
    </row>
    <row r="81" spans="1:7" s="15" customFormat="1" ht="15.75" thickBot="1" x14ac:dyDescent="0.25">
      <c r="A81" s="70">
        <v>79</v>
      </c>
      <c r="B81" s="67">
        <v>60600605</v>
      </c>
      <c r="C81" s="68" t="s">
        <v>109</v>
      </c>
      <c r="D81" s="69" t="s">
        <v>71</v>
      </c>
      <c r="E81" s="71">
        <v>788</v>
      </c>
      <c r="F81" s="63"/>
      <c r="G81" s="65">
        <f t="shared" si="1"/>
        <v>0</v>
      </c>
    </row>
    <row r="82" spans="1:7" s="15" customFormat="1" ht="15.75" thickBot="1" x14ac:dyDescent="0.25">
      <c r="A82" s="70">
        <v>80</v>
      </c>
      <c r="B82" s="67" t="s">
        <v>108</v>
      </c>
      <c r="C82" s="68" t="s">
        <v>217</v>
      </c>
      <c r="D82" s="69" t="s">
        <v>71</v>
      </c>
      <c r="E82" s="73">
        <v>2620</v>
      </c>
      <c r="F82" s="63"/>
      <c r="G82" s="65">
        <f t="shared" si="1"/>
        <v>0</v>
      </c>
    </row>
    <row r="83" spans="1:7" s="15" customFormat="1" ht="15.75" thickBot="1" x14ac:dyDescent="0.25">
      <c r="A83" s="70">
        <v>81</v>
      </c>
      <c r="B83" s="67" t="s">
        <v>166</v>
      </c>
      <c r="C83" s="68" t="s">
        <v>218</v>
      </c>
      <c r="D83" s="69" t="s">
        <v>69</v>
      </c>
      <c r="E83" s="73">
        <v>2</v>
      </c>
      <c r="F83" s="63"/>
      <c r="G83" s="65">
        <f t="shared" si="1"/>
        <v>0</v>
      </c>
    </row>
    <row r="84" spans="1:7" s="15" customFormat="1" ht="15.75" thickBot="1" x14ac:dyDescent="0.25">
      <c r="A84" s="70">
        <v>82</v>
      </c>
      <c r="B84" s="67" t="s">
        <v>110</v>
      </c>
      <c r="C84" s="68" t="s">
        <v>111</v>
      </c>
      <c r="D84" s="69" t="s">
        <v>84</v>
      </c>
      <c r="E84" s="73">
        <v>6</v>
      </c>
      <c r="F84" s="63"/>
      <c r="G84" s="65">
        <f t="shared" si="1"/>
        <v>0</v>
      </c>
    </row>
    <row r="85" spans="1:7" s="15" customFormat="1" ht="15.75" thickBot="1" x14ac:dyDescent="0.25">
      <c r="A85" s="70">
        <v>83</v>
      </c>
      <c r="B85" s="67">
        <v>66900200</v>
      </c>
      <c r="C85" s="68" t="s">
        <v>156</v>
      </c>
      <c r="D85" s="69" t="s">
        <v>66</v>
      </c>
      <c r="E85" s="73">
        <v>1780</v>
      </c>
      <c r="F85" s="63"/>
      <c r="G85" s="65">
        <f t="shared" si="1"/>
        <v>0</v>
      </c>
    </row>
    <row r="86" spans="1:7" s="15" customFormat="1" ht="15.75" thickBot="1" x14ac:dyDescent="0.25">
      <c r="A86" s="70">
        <v>84</v>
      </c>
      <c r="B86" s="67">
        <v>66900530</v>
      </c>
      <c r="C86" s="68" t="s">
        <v>153</v>
      </c>
      <c r="D86" s="69" t="s">
        <v>69</v>
      </c>
      <c r="E86" s="73">
        <v>1</v>
      </c>
      <c r="F86" s="63"/>
      <c r="G86" s="65">
        <f t="shared" si="1"/>
        <v>0</v>
      </c>
    </row>
    <row r="87" spans="1:7" s="15" customFormat="1" ht="15.75" thickBot="1" x14ac:dyDescent="0.25">
      <c r="A87" s="70">
        <v>85</v>
      </c>
      <c r="B87" s="67">
        <v>66901001</v>
      </c>
      <c r="C87" s="68" t="s">
        <v>154</v>
      </c>
      <c r="D87" s="69" t="s">
        <v>114</v>
      </c>
      <c r="E87" s="73">
        <v>1</v>
      </c>
      <c r="F87" s="63"/>
      <c r="G87" s="65">
        <f t="shared" si="1"/>
        <v>0</v>
      </c>
    </row>
    <row r="88" spans="1:7" s="15" customFormat="1" ht="15.75" thickBot="1" x14ac:dyDescent="0.25">
      <c r="A88" s="70">
        <v>86</v>
      </c>
      <c r="B88" s="67">
        <v>66901003</v>
      </c>
      <c r="C88" s="68" t="s">
        <v>155</v>
      </c>
      <c r="D88" s="69" t="s">
        <v>114</v>
      </c>
      <c r="E88" s="73">
        <v>1</v>
      </c>
      <c r="F88" s="63"/>
      <c r="G88" s="65">
        <f t="shared" si="1"/>
        <v>0</v>
      </c>
    </row>
    <row r="89" spans="1:7" s="15" customFormat="1" ht="15.75" thickBot="1" x14ac:dyDescent="0.25">
      <c r="A89" s="70">
        <v>87</v>
      </c>
      <c r="B89" s="67">
        <v>66901006</v>
      </c>
      <c r="C89" s="68" t="s">
        <v>219</v>
      </c>
      <c r="D89" s="69" t="s">
        <v>220</v>
      </c>
      <c r="E89" s="73">
        <v>20</v>
      </c>
      <c r="F89" s="63"/>
      <c r="G89" s="65">
        <f t="shared" si="1"/>
        <v>0</v>
      </c>
    </row>
    <row r="90" spans="1:7" s="15" customFormat="1" ht="15.75" thickBot="1" x14ac:dyDescent="0.25">
      <c r="A90" s="70">
        <v>88</v>
      </c>
      <c r="B90" s="67" t="s">
        <v>112</v>
      </c>
      <c r="C90" s="68" t="s">
        <v>113</v>
      </c>
      <c r="D90" s="69" t="s">
        <v>114</v>
      </c>
      <c r="E90" s="73">
        <v>1</v>
      </c>
      <c r="F90" s="63"/>
      <c r="G90" s="65">
        <f t="shared" si="1"/>
        <v>0</v>
      </c>
    </row>
    <row r="91" spans="1:7" s="15" customFormat="1" ht="15.75" thickBot="1" x14ac:dyDescent="0.25">
      <c r="A91" s="70">
        <v>89</v>
      </c>
      <c r="B91" s="67" t="s">
        <v>221</v>
      </c>
      <c r="C91" s="68" t="s">
        <v>222</v>
      </c>
      <c r="D91" s="69" t="s">
        <v>86</v>
      </c>
      <c r="E91" s="73">
        <v>53</v>
      </c>
      <c r="F91" s="63"/>
      <c r="G91" s="65">
        <f t="shared" si="1"/>
        <v>0</v>
      </c>
    </row>
    <row r="92" spans="1:7" s="15" customFormat="1" ht="15.75" thickBot="1" x14ac:dyDescent="0.25">
      <c r="A92" s="70">
        <v>90</v>
      </c>
      <c r="B92" s="67" t="s">
        <v>115</v>
      </c>
      <c r="C92" s="68" t="s">
        <v>116</v>
      </c>
      <c r="D92" s="69" t="s">
        <v>69</v>
      </c>
      <c r="E92" s="73">
        <v>9</v>
      </c>
      <c r="F92" s="63"/>
      <c r="G92" s="65">
        <f t="shared" si="1"/>
        <v>0</v>
      </c>
    </row>
    <row r="93" spans="1:7" s="15" customFormat="1" ht="15.75" thickBot="1" x14ac:dyDescent="0.25">
      <c r="A93" s="70">
        <v>91</v>
      </c>
      <c r="B93" s="67" t="s">
        <v>117</v>
      </c>
      <c r="C93" s="68" t="s">
        <v>223</v>
      </c>
      <c r="D93" s="69" t="s">
        <v>69</v>
      </c>
      <c r="E93" s="73">
        <v>9</v>
      </c>
      <c r="F93" s="63"/>
      <c r="G93" s="65">
        <f t="shared" si="1"/>
        <v>0</v>
      </c>
    </row>
    <row r="94" spans="1:7" s="15" customFormat="1" ht="15.75" thickBot="1" x14ac:dyDescent="0.25">
      <c r="A94" s="70">
        <v>92</v>
      </c>
      <c r="B94" s="67" t="s">
        <v>118</v>
      </c>
      <c r="C94" s="68" t="s">
        <v>119</v>
      </c>
      <c r="D94" s="69" t="s">
        <v>69</v>
      </c>
      <c r="E94" s="73">
        <v>13</v>
      </c>
      <c r="F94" s="63"/>
      <c r="G94" s="65">
        <f t="shared" si="1"/>
        <v>0</v>
      </c>
    </row>
    <row r="95" spans="1:7" s="15" customFormat="1" ht="15.75" thickBot="1" x14ac:dyDescent="0.25">
      <c r="A95" s="70">
        <v>93</v>
      </c>
      <c r="B95" s="67">
        <v>78000650</v>
      </c>
      <c r="C95" s="68" t="s">
        <v>224</v>
      </c>
      <c r="D95" s="69" t="s">
        <v>71</v>
      </c>
      <c r="E95" s="73">
        <v>574</v>
      </c>
      <c r="F95" s="63"/>
      <c r="G95" s="65">
        <f t="shared" si="1"/>
        <v>0</v>
      </c>
    </row>
    <row r="96" spans="1:7" s="15" customFormat="1" ht="15.75" thickBot="1" x14ac:dyDescent="0.25">
      <c r="A96" s="70">
        <v>94</v>
      </c>
      <c r="B96" s="67">
        <v>78008210</v>
      </c>
      <c r="C96" s="68" t="s">
        <v>244</v>
      </c>
      <c r="D96" s="69" t="s">
        <v>71</v>
      </c>
      <c r="E96" s="73">
        <v>800</v>
      </c>
      <c r="F96" s="63"/>
      <c r="G96" s="65">
        <f t="shared" si="1"/>
        <v>0</v>
      </c>
    </row>
    <row r="97" spans="1:7" s="15" customFormat="1" ht="15.75" thickBot="1" x14ac:dyDescent="0.25">
      <c r="A97" s="70">
        <v>95</v>
      </c>
      <c r="B97" s="67" t="s">
        <v>125</v>
      </c>
      <c r="C97" s="68" t="s">
        <v>126</v>
      </c>
      <c r="D97" s="69" t="s">
        <v>71</v>
      </c>
      <c r="E97" s="73">
        <v>21</v>
      </c>
      <c r="F97" s="63"/>
      <c r="G97" s="65">
        <f t="shared" si="1"/>
        <v>0</v>
      </c>
    </row>
    <row r="98" spans="1:7" s="15" customFormat="1" ht="15.75" thickBot="1" x14ac:dyDescent="0.25">
      <c r="A98" s="70">
        <v>96</v>
      </c>
      <c r="B98" s="67" t="s">
        <v>245</v>
      </c>
      <c r="C98" s="68" t="s">
        <v>246</v>
      </c>
      <c r="D98" s="69" t="s">
        <v>71</v>
      </c>
      <c r="E98" s="73">
        <v>58</v>
      </c>
      <c r="F98" s="63"/>
      <c r="G98" s="65">
        <f t="shared" si="1"/>
        <v>0</v>
      </c>
    </row>
    <row r="99" spans="1:7" s="15" customFormat="1" ht="26.25" thickBot="1" x14ac:dyDescent="0.25">
      <c r="A99" s="70">
        <v>97</v>
      </c>
      <c r="B99" s="67" t="s">
        <v>127</v>
      </c>
      <c r="C99" s="68" t="s">
        <v>128</v>
      </c>
      <c r="D99" s="69" t="s">
        <v>71</v>
      </c>
      <c r="E99" s="73">
        <v>1402</v>
      </c>
      <c r="F99" s="63"/>
      <c r="G99" s="65">
        <f t="shared" si="1"/>
        <v>0</v>
      </c>
    </row>
    <row r="100" spans="1:7" s="15" customFormat="1" ht="26.25" thickBot="1" x14ac:dyDescent="0.25">
      <c r="A100" s="70">
        <v>98</v>
      </c>
      <c r="B100" s="67" t="s">
        <v>129</v>
      </c>
      <c r="C100" s="68" t="s">
        <v>130</v>
      </c>
      <c r="D100" s="69" t="s">
        <v>71</v>
      </c>
      <c r="E100" s="73">
        <v>271</v>
      </c>
      <c r="F100" s="63"/>
      <c r="G100" s="65">
        <f t="shared" si="1"/>
        <v>0</v>
      </c>
    </row>
    <row r="101" spans="1:7" s="15" customFormat="1" ht="26.25" thickBot="1" x14ac:dyDescent="0.25">
      <c r="A101" s="70">
        <v>99</v>
      </c>
      <c r="B101" s="67" t="s">
        <v>247</v>
      </c>
      <c r="C101" s="68" t="s">
        <v>248</v>
      </c>
      <c r="D101" s="69" t="s">
        <v>71</v>
      </c>
      <c r="E101" s="73">
        <v>127</v>
      </c>
      <c r="F101" s="63"/>
      <c r="G101" s="65">
        <f t="shared" si="1"/>
        <v>0</v>
      </c>
    </row>
    <row r="102" spans="1:7" s="15" customFormat="1" ht="15.75" thickBot="1" x14ac:dyDescent="0.25">
      <c r="A102" s="70">
        <v>100</v>
      </c>
      <c r="B102" s="67" t="s">
        <v>131</v>
      </c>
      <c r="C102" s="68" t="s">
        <v>132</v>
      </c>
      <c r="D102" s="69" t="s">
        <v>69</v>
      </c>
      <c r="E102" s="73">
        <v>4</v>
      </c>
      <c r="F102" s="63"/>
      <c r="G102" s="65">
        <f t="shared" si="1"/>
        <v>0</v>
      </c>
    </row>
    <row r="103" spans="1:7" s="15" customFormat="1" ht="15.75" thickBot="1" x14ac:dyDescent="0.25">
      <c r="A103" s="70">
        <v>101</v>
      </c>
      <c r="B103" s="67" t="s">
        <v>133</v>
      </c>
      <c r="C103" s="68" t="s">
        <v>134</v>
      </c>
      <c r="D103" s="69" t="s">
        <v>69</v>
      </c>
      <c r="E103" s="73">
        <v>2</v>
      </c>
      <c r="F103" s="63"/>
      <c r="G103" s="65">
        <f t="shared" si="1"/>
        <v>0</v>
      </c>
    </row>
    <row r="104" spans="1:7" s="15" customFormat="1" ht="15.75" thickBot="1" x14ac:dyDescent="0.25">
      <c r="A104" s="70">
        <v>102</v>
      </c>
      <c r="B104" s="67" t="s">
        <v>249</v>
      </c>
      <c r="C104" s="68" t="s">
        <v>250</v>
      </c>
      <c r="D104" s="69" t="s">
        <v>69</v>
      </c>
      <c r="E104" s="73">
        <v>2</v>
      </c>
      <c r="F104" s="63"/>
      <c r="G104" s="65">
        <f t="shared" si="1"/>
        <v>0</v>
      </c>
    </row>
    <row r="105" spans="1:7" s="15" customFormat="1" ht="15.75" thickBot="1" x14ac:dyDescent="0.25">
      <c r="A105" s="70">
        <v>103</v>
      </c>
      <c r="B105" s="67" t="s">
        <v>251</v>
      </c>
      <c r="C105" s="68" t="s">
        <v>252</v>
      </c>
      <c r="D105" s="69" t="s">
        <v>69</v>
      </c>
      <c r="E105" s="73">
        <v>8</v>
      </c>
      <c r="F105" s="63"/>
      <c r="G105" s="65">
        <f t="shared" si="1"/>
        <v>0</v>
      </c>
    </row>
    <row r="106" spans="1:7" s="15" customFormat="1" ht="15.75" thickBot="1" x14ac:dyDescent="0.25">
      <c r="A106" s="70">
        <v>104</v>
      </c>
      <c r="B106" s="67" t="s">
        <v>253</v>
      </c>
      <c r="C106" s="68" t="s">
        <v>254</v>
      </c>
      <c r="D106" s="69" t="s">
        <v>69</v>
      </c>
      <c r="E106" s="73">
        <v>1</v>
      </c>
      <c r="F106" s="63"/>
      <c r="G106" s="65">
        <f t="shared" si="1"/>
        <v>0</v>
      </c>
    </row>
    <row r="107" spans="1:7" s="15" customFormat="1" ht="15.75" thickBot="1" x14ac:dyDescent="0.25">
      <c r="A107" s="70">
        <v>105</v>
      </c>
      <c r="B107" s="67" t="s">
        <v>135</v>
      </c>
      <c r="C107" s="68" t="s">
        <v>136</v>
      </c>
      <c r="D107" s="69" t="s">
        <v>71</v>
      </c>
      <c r="E107" s="73">
        <v>2244</v>
      </c>
      <c r="F107" s="63"/>
      <c r="G107" s="65">
        <f t="shared" si="1"/>
        <v>0</v>
      </c>
    </row>
    <row r="108" spans="1:7" s="15" customFormat="1" ht="15.75" thickBot="1" x14ac:dyDescent="0.25">
      <c r="A108" s="70">
        <v>106</v>
      </c>
      <c r="B108" s="67" t="s">
        <v>137</v>
      </c>
      <c r="C108" s="68" t="s">
        <v>138</v>
      </c>
      <c r="D108" s="69" t="s">
        <v>69</v>
      </c>
      <c r="E108" s="73">
        <v>16</v>
      </c>
      <c r="F108" s="63"/>
      <c r="G108" s="65">
        <f t="shared" si="1"/>
        <v>0</v>
      </c>
    </row>
    <row r="109" spans="1:7" s="15" customFormat="1" ht="15.75" thickBot="1" x14ac:dyDescent="0.25">
      <c r="A109" s="70">
        <v>107</v>
      </c>
      <c r="B109" s="67" t="s">
        <v>139</v>
      </c>
      <c r="C109" s="68" t="s">
        <v>140</v>
      </c>
      <c r="D109" s="69" t="s">
        <v>69</v>
      </c>
      <c r="E109" s="73">
        <v>16</v>
      </c>
      <c r="F109" s="63"/>
      <c r="G109" s="65">
        <f t="shared" si="1"/>
        <v>0</v>
      </c>
    </row>
    <row r="110" spans="1:7" s="15" customFormat="1" ht="26.25" thickBot="1" x14ac:dyDescent="0.25">
      <c r="A110" s="70">
        <v>108</v>
      </c>
      <c r="B110" s="67" t="s">
        <v>141</v>
      </c>
      <c r="C110" s="68" t="s">
        <v>142</v>
      </c>
      <c r="D110" s="69" t="s">
        <v>69</v>
      </c>
      <c r="E110" s="73">
        <v>1</v>
      </c>
      <c r="F110" s="63"/>
      <c r="G110" s="65">
        <f t="shared" si="1"/>
        <v>0</v>
      </c>
    </row>
    <row r="111" spans="1:7" s="15" customFormat="1" ht="15.75" thickBot="1" x14ac:dyDescent="0.25">
      <c r="A111" s="70">
        <v>109</v>
      </c>
      <c r="B111" s="67" t="s">
        <v>143</v>
      </c>
      <c r="C111" s="68" t="s">
        <v>144</v>
      </c>
      <c r="D111" s="69" t="s">
        <v>69</v>
      </c>
      <c r="E111" s="73">
        <v>16</v>
      </c>
      <c r="F111" s="63"/>
      <c r="G111" s="65">
        <f t="shared" si="1"/>
        <v>0</v>
      </c>
    </row>
    <row r="112" spans="1:7" s="15" customFormat="1" ht="15.75" thickBot="1" x14ac:dyDescent="0.25">
      <c r="A112" s="70">
        <v>110</v>
      </c>
      <c r="B112" s="67" t="s">
        <v>145</v>
      </c>
      <c r="C112" s="68" t="s">
        <v>146</v>
      </c>
      <c r="D112" s="69" t="s">
        <v>69</v>
      </c>
      <c r="E112" s="73">
        <v>16</v>
      </c>
      <c r="F112" s="63"/>
      <c r="G112" s="65">
        <f t="shared" si="1"/>
        <v>0</v>
      </c>
    </row>
    <row r="113" spans="1:7" s="15" customFormat="1" ht="15.75" thickBot="1" x14ac:dyDescent="0.25">
      <c r="A113" s="70">
        <v>111</v>
      </c>
      <c r="B113" s="67" t="s">
        <v>147</v>
      </c>
      <c r="C113" s="68" t="s">
        <v>148</v>
      </c>
      <c r="D113" s="69" t="s">
        <v>69</v>
      </c>
      <c r="E113" s="73">
        <v>2</v>
      </c>
      <c r="F113" s="63"/>
      <c r="G113" s="65">
        <f t="shared" si="1"/>
        <v>0</v>
      </c>
    </row>
    <row r="114" spans="1:7" s="15" customFormat="1" ht="15.75" thickBot="1" x14ac:dyDescent="0.25">
      <c r="A114" s="70">
        <v>112</v>
      </c>
      <c r="B114" s="67" t="s">
        <v>149</v>
      </c>
      <c r="C114" s="68" t="s">
        <v>150</v>
      </c>
      <c r="D114" s="69" t="s">
        <v>114</v>
      </c>
      <c r="E114" s="73">
        <v>1</v>
      </c>
      <c r="F114" s="63"/>
      <c r="G114" s="65">
        <f t="shared" si="1"/>
        <v>0</v>
      </c>
    </row>
    <row r="115" spans="1:7" s="15" customFormat="1" ht="15.75" thickBot="1" x14ac:dyDescent="0.25">
      <c r="A115" s="70">
        <v>113</v>
      </c>
      <c r="B115" s="67" t="s">
        <v>151</v>
      </c>
      <c r="C115" s="68" t="s">
        <v>152</v>
      </c>
      <c r="D115" s="69" t="s">
        <v>69</v>
      </c>
      <c r="E115" s="73">
        <v>9</v>
      </c>
      <c r="F115" s="63"/>
      <c r="G115" s="65">
        <f t="shared" si="1"/>
        <v>0</v>
      </c>
    </row>
    <row r="116" spans="1:7" s="15" customFormat="1" ht="15.75" thickBot="1" x14ac:dyDescent="0.25">
      <c r="A116" s="70">
        <v>114</v>
      </c>
      <c r="B116" s="67">
        <v>159</v>
      </c>
      <c r="C116" s="68" t="s">
        <v>225</v>
      </c>
      <c r="D116" s="69" t="s">
        <v>69</v>
      </c>
      <c r="E116" s="73">
        <v>4</v>
      </c>
      <c r="F116" s="63"/>
      <c r="G116" s="65">
        <f t="shared" si="1"/>
        <v>0</v>
      </c>
    </row>
    <row r="117" spans="1:7" s="15" customFormat="1" ht="15.75" thickBot="1" x14ac:dyDescent="0.25">
      <c r="A117" s="70">
        <v>115</v>
      </c>
      <c r="B117" s="67" t="s">
        <v>226</v>
      </c>
      <c r="C117" s="68" t="s">
        <v>227</v>
      </c>
      <c r="D117" s="69" t="s">
        <v>69</v>
      </c>
      <c r="E117" s="73">
        <v>4</v>
      </c>
      <c r="F117" s="63"/>
      <c r="G117" s="65">
        <f t="shared" si="1"/>
        <v>0</v>
      </c>
    </row>
    <row r="118" spans="1:7" s="15" customFormat="1" ht="15.75" thickBot="1" x14ac:dyDescent="0.25">
      <c r="A118" s="70">
        <v>116</v>
      </c>
      <c r="B118" s="67" t="s">
        <v>228</v>
      </c>
      <c r="C118" s="68" t="s">
        <v>229</v>
      </c>
      <c r="D118" s="69" t="s">
        <v>69</v>
      </c>
      <c r="E118" s="73">
        <v>1</v>
      </c>
      <c r="F118" s="63"/>
      <c r="G118" s="65">
        <f t="shared" si="1"/>
        <v>0</v>
      </c>
    </row>
    <row r="119" spans="1:7" ht="17.25" thickBot="1" x14ac:dyDescent="0.3">
      <c r="A119" s="66">
        <v>117</v>
      </c>
      <c r="B119" s="178" t="s">
        <v>255</v>
      </c>
      <c r="C119" s="178"/>
      <c r="D119" s="178"/>
      <c r="E119" s="178"/>
      <c r="F119" s="178"/>
      <c r="G119" s="32">
        <f>SUM(G3:G118)</f>
        <v>0</v>
      </c>
    </row>
    <row r="120" spans="1:7" ht="16.5" x14ac:dyDescent="0.25">
      <c r="A120" s="28"/>
      <c r="B120" s="28"/>
      <c r="C120" s="29"/>
      <c r="D120" s="28"/>
      <c r="E120" s="28"/>
      <c r="F120" s="28"/>
      <c r="G120" s="28"/>
    </row>
    <row r="121" spans="1:7" ht="16.5" x14ac:dyDescent="0.25">
      <c r="A121" s="28"/>
      <c r="B121" s="28"/>
      <c r="C121" s="29"/>
      <c r="D121" s="28"/>
      <c r="E121" s="28"/>
      <c r="F121" s="28"/>
      <c r="G121" s="28"/>
    </row>
  </sheetData>
  <sheetProtection algorithmName="SHA-512" hashValue="iXA+JBymN4As1wLnd5W7GNuMsiJ8uABqFqf5aCm1yLicpzf9qbybf8nVuZ01fgRwhLacD8ZoweLuWMKscuwjuw==" saltValue="F9jqWZIJF0VAHRi6RYIH+Q==" spinCount="100000" sheet="1" objects="1" scenarios="1"/>
  <mergeCells count="2">
    <mergeCell ref="A1:G1"/>
    <mergeCell ref="B119:F119"/>
  </mergeCells>
  <pageMargins left="0.7" right="0.7" top="0.75" bottom="0.75" header="0.3" footer="0.3"/>
  <pageSetup scale="59" fitToHeight="0" orientation="portrait" r:id="rId1"/>
  <rowBreaks count="1" manualBreakCount="1">
    <brk id="6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Master Bid Tab</vt:lpstr>
      <vt:lpstr>Award Criteria Figure</vt:lpstr>
      <vt:lpstr>22681 W. Barry Ave.</vt:lpstr>
      <vt:lpstr>'22681 W. Barry Ave.'!Print_Area</vt:lpstr>
      <vt:lpstr>'Award Criteria Figure'!Print_Area</vt:lpstr>
      <vt:lpstr>'Master Bid Tab'!Print_Area</vt:lpstr>
      <vt:lpstr>'22681 W. Barry Ave.'!Print_Titles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Montenegro, Patricia</dc:creator>
  <cp:keywords/>
  <dc:description/>
  <cp:lastModifiedBy>James Borkman</cp:lastModifiedBy>
  <cp:revision/>
  <cp:lastPrinted>2025-01-08T21:35:23Z</cp:lastPrinted>
  <dcterms:created xsi:type="dcterms:W3CDTF">2018-01-03T19:56:21Z</dcterms:created>
  <dcterms:modified xsi:type="dcterms:W3CDTF">2025-01-08T21:37:44Z</dcterms:modified>
  <cp:category/>
  <cp:contentStatus/>
</cp:coreProperties>
</file>