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externalLinks/externalLink1.xml" ContentType="application/vnd.openxmlformats-officedocument.spreadsheetml.externalLink+xml"/>
  <Override PartName="/xl/externalLinks/externalLink2.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trlProps/ctrlProp1.xml" ContentType="application/vnd.ms-excel.controlproperties+xml"/>
  <Override PartName="/xl/ctrlProps/ctrlProp2.xml" ContentType="application/vnd.ms-excel.controlproperties+xml"/>
  <Override PartName="/xl/ctrlProps/ctrlProp3.xml" ContentType="application/vnd.ms-excel.controlpropertie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8227"/>
  <workbookPr defaultThemeVersion="124226"/>
  <mc:AlternateContent xmlns:mc="http://schemas.openxmlformats.org/markup-compatibility/2006">
    <mc:Choice Requires="x15">
      <x15ac:absPath xmlns:x15ac="http://schemas.microsoft.com/office/spreadsheetml/2010/11/ac" url="Q:\Chicago Department of Transportation\WPA Streets\Oakley94Oakley\Construction\04 IFB\"/>
    </mc:Choice>
  </mc:AlternateContent>
  <xr:revisionPtr revIDLastSave="0" documentId="13_ncr:1_{70073DC2-9CB7-45C9-90A0-6200951052E1}" xr6:coauthVersionLast="47" xr6:coauthVersionMax="47" xr10:uidLastSave="{00000000-0000-0000-0000-000000000000}"/>
  <bookViews>
    <workbookView xWindow="28680" yWindow="-120" windowWidth="29040" windowHeight="16440" xr2:uid="{00000000-000D-0000-FFFF-FFFF00000000}"/>
  </bookViews>
  <sheets>
    <sheet name="Master Bid Tab" sheetId="1" r:id="rId1"/>
    <sheet name="Award Criteria Figure" sheetId="5" r:id="rId2"/>
    <sheet name="22334 S. Oakley-Garfield Blvd" sheetId="13" r:id="rId3"/>
    <sheet name="22335 E. 94th St" sheetId="12" r:id="rId4"/>
    <sheet name="22336 S. Oakley-58th St" sheetId="9" r:id="rId5"/>
  </sheets>
  <externalReferences>
    <externalReference r:id="rId6"/>
    <externalReference r:id="rId7"/>
  </externalReferences>
  <definedNames>
    <definedName name="_xlnm.Print_Area" localSheetId="2">'22334 S. Oakley-Garfield Blvd'!$A$1:$G$133</definedName>
    <definedName name="_xlnm.Print_Area" localSheetId="3">'22335 E. 94th St'!$A$1:$G$133</definedName>
    <definedName name="_xlnm.Print_Area" localSheetId="4">'22336 S. Oakley-58th St'!$A$1:$G$133</definedName>
    <definedName name="_xlnm.Print_Area" localSheetId="1">'Award Criteria Figure'!$A$1:$C$48</definedName>
    <definedName name="_xlnm.Print_Area" localSheetId="0">'Master Bid Tab'!$A$1:$D$45</definedName>
    <definedName name="_xlnm.Print_Titles" localSheetId="2">'22334 S. Oakley-Garfield Blvd'!$1:$2</definedName>
    <definedName name="_xlnm.Print_Titles" localSheetId="3">'22335 E. 94th St'!$1:$2</definedName>
    <definedName name="_xlnm.Print_Titles" localSheetId="4">'22336 S. Oakley-58th St'!$1:$2</definedName>
  </definedNames>
  <calcPr calcId="191028"/>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G5" i="9" l="1"/>
  <c r="G6" i="9"/>
  <c r="G7" i="9"/>
  <c r="G8" i="9"/>
  <c r="G9" i="9"/>
  <c r="G10" i="9"/>
  <c r="G11" i="9"/>
  <c r="G12" i="9"/>
  <c r="G13" i="9"/>
  <c r="G14" i="9"/>
  <c r="G15" i="9"/>
  <c r="G16" i="9"/>
  <c r="G17" i="9"/>
  <c r="G18" i="9"/>
  <c r="G19" i="9"/>
  <c r="G20" i="9"/>
  <c r="G21" i="9"/>
  <c r="G22" i="9"/>
  <c r="G23" i="9"/>
  <c r="G24" i="9"/>
  <c r="G25" i="9"/>
  <c r="G26" i="9"/>
  <c r="G27" i="9"/>
  <c r="G28" i="9"/>
  <c r="G29" i="9"/>
  <c r="G30" i="9"/>
  <c r="G31" i="9"/>
  <c r="G32" i="9"/>
  <c r="G33" i="9"/>
  <c r="G34" i="9"/>
  <c r="G35" i="9"/>
  <c r="G36" i="9"/>
  <c r="G37" i="9"/>
  <c r="G38" i="9"/>
  <c r="G39" i="9"/>
  <c r="G40" i="9"/>
  <c r="G41" i="9"/>
  <c r="G42" i="9"/>
  <c r="G43" i="9"/>
  <c r="G44" i="9"/>
  <c r="G45" i="9"/>
  <c r="G46" i="9"/>
  <c r="G47" i="9"/>
  <c r="G48" i="9"/>
  <c r="G49" i="9"/>
  <c r="G50" i="9"/>
  <c r="G51" i="9"/>
  <c r="G52" i="9"/>
  <c r="G53" i="9"/>
  <c r="G54" i="9"/>
  <c r="G55" i="9"/>
  <c r="G56" i="9"/>
  <c r="G57" i="9"/>
  <c r="G58" i="9"/>
  <c r="G59" i="9"/>
  <c r="G60" i="9"/>
  <c r="G61" i="9"/>
  <c r="G62" i="9"/>
  <c r="G63" i="9"/>
  <c r="G64" i="9"/>
  <c r="G65" i="9"/>
  <c r="G66" i="9"/>
  <c r="G67" i="9"/>
  <c r="G68" i="9"/>
  <c r="G69" i="9"/>
  <c r="G70" i="9"/>
  <c r="G71" i="9"/>
  <c r="G72" i="9"/>
  <c r="G73" i="9"/>
  <c r="G74" i="9"/>
  <c r="G75" i="9"/>
  <c r="G76" i="9"/>
  <c r="G77" i="9"/>
  <c r="G78" i="9"/>
  <c r="G79" i="9"/>
  <c r="G80" i="9"/>
  <c r="G81" i="9"/>
  <c r="G82" i="9"/>
  <c r="G83" i="9"/>
  <c r="G84" i="9"/>
  <c r="G85" i="9"/>
  <c r="G86" i="9"/>
  <c r="G87" i="9"/>
  <c r="G88" i="9"/>
  <c r="G89" i="9"/>
  <c r="G90" i="9"/>
  <c r="G91" i="9"/>
  <c r="G92" i="9"/>
  <c r="G93" i="9"/>
  <c r="G94" i="9"/>
  <c r="G95" i="9"/>
  <c r="G96" i="9"/>
  <c r="G97" i="9"/>
  <c r="G98" i="9"/>
  <c r="G99" i="9"/>
  <c r="G100" i="9"/>
  <c r="G101" i="9"/>
  <c r="G102" i="9"/>
  <c r="G103" i="9"/>
  <c r="G104" i="9"/>
  <c r="G105" i="9"/>
  <c r="G106" i="9"/>
  <c r="G107" i="9"/>
  <c r="G108" i="9"/>
  <c r="G109" i="9"/>
  <c r="G110" i="9"/>
  <c r="G111" i="9"/>
  <c r="G112" i="9"/>
  <c r="G113" i="9"/>
  <c r="G114" i="9"/>
  <c r="G115" i="9"/>
  <c r="G116" i="9"/>
  <c r="G117" i="9"/>
  <c r="G118" i="9"/>
  <c r="G119" i="9"/>
  <c r="G120" i="9"/>
  <c r="G121" i="9"/>
  <c r="G122" i="9"/>
  <c r="G123" i="9"/>
  <c r="G124" i="9"/>
  <c r="G125" i="9"/>
  <c r="G126" i="9"/>
  <c r="G127" i="9"/>
  <c r="G128" i="9"/>
  <c r="G129" i="9"/>
  <c r="G130" i="9"/>
  <c r="G131" i="9"/>
  <c r="G132" i="9"/>
  <c r="A4" i="9"/>
  <c r="A5" i="9" s="1"/>
  <c r="A6" i="9" s="1"/>
  <c r="A7" i="9" s="1"/>
  <c r="A8" i="9" s="1"/>
  <c r="A9" i="9" s="1"/>
  <c r="A10" i="9" s="1"/>
  <c r="A11" i="9" s="1"/>
  <c r="A12" i="9" s="1"/>
  <c r="A13" i="9" s="1"/>
  <c r="A14" i="9" s="1"/>
  <c r="A15" i="9" s="1"/>
  <c r="A16" i="9" s="1"/>
  <c r="A17" i="9" s="1"/>
  <c r="A18" i="9" s="1"/>
  <c r="A19" i="9" s="1"/>
  <c r="A20" i="9" s="1"/>
  <c r="A21" i="9" s="1"/>
  <c r="A22" i="9" s="1"/>
  <c r="A23" i="9" s="1"/>
  <c r="A24" i="9" s="1"/>
  <c r="A25" i="9" s="1"/>
  <c r="A26" i="9" s="1"/>
  <c r="A27" i="9" s="1"/>
  <c r="A28" i="9" s="1"/>
  <c r="A29" i="9" s="1"/>
  <c r="A30" i="9" s="1"/>
  <c r="A31" i="9" s="1"/>
  <c r="A32" i="9" s="1"/>
  <c r="A33" i="9" s="1"/>
  <c r="A34" i="9" s="1"/>
  <c r="A35" i="9" s="1"/>
  <c r="A36" i="9" s="1"/>
  <c r="A37" i="9" s="1"/>
  <c r="A38" i="9" s="1"/>
  <c r="A39" i="9" s="1"/>
  <c r="A40" i="9" s="1"/>
  <c r="A41" i="9" s="1"/>
  <c r="A42" i="9" s="1"/>
  <c r="A43" i="9" s="1"/>
  <c r="A44" i="9" s="1"/>
  <c r="A45" i="9" s="1"/>
  <c r="A46" i="9" s="1"/>
  <c r="A47" i="9" s="1"/>
  <c r="A48" i="9" s="1"/>
  <c r="A49" i="9" s="1"/>
  <c r="A50" i="9" s="1"/>
  <c r="A51" i="9" s="1"/>
  <c r="A52" i="9" s="1"/>
  <c r="A53" i="9" s="1"/>
  <c r="A54" i="9" s="1"/>
  <c r="A55" i="9" s="1"/>
  <c r="A56" i="9" s="1"/>
  <c r="A57" i="9" s="1"/>
  <c r="A58" i="9" s="1"/>
  <c r="A59" i="9" s="1"/>
  <c r="A60" i="9" s="1"/>
  <c r="A61" i="9" s="1"/>
  <c r="A62" i="9" s="1"/>
  <c r="A63" i="9" s="1"/>
  <c r="A64" i="9" s="1"/>
  <c r="A65" i="9" s="1"/>
  <c r="A66" i="9" s="1"/>
  <c r="A67" i="9" s="1"/>
  <c r="A68" i="9" s="1"/>
  <c r="A69" i="9" s="1"/>
  <c r="A70" i="9" s="1"/>
  <c r="A71" i="9" s="1"/>
  <c r="A72" i="9" s="1"/>
  <c r="A73" i="9" s="1"/>
  <c r="A74" i="9" s="1"/>
  <c r="A75" i="9" s="1"/>
  <c r="A76" i="9" s="1"/>
  <c r="A77" i="9" s="1"/>
  <c r="A78" i="9" s="1"/>
  <c r="A79" i="9" s="1"/>
  <c r="A80" i="9" s="1"/>
  <c r="A81" i="9" s="1"/>
  <c r="A82" i="9" s="1"/>
  <c r="A83" i="9" s="1"/>
  <c r="A84" i="9" s="1"/>
  <c r="A85" i="9" s="1"/>
  <c r="A86" i="9" s="1"/>
  <c r="A87" i="9" s="1"/>
  <c r="A88" i="9" s="1"/>
  <c r="A89" i="9" s="1"/>
  <c r="A90" i="9" s="1"/>
  <c r="A91" i="9" s="1"/>
  <c r="A92" i="9" s="1"/>
  <c r="A93" i="9" s="1"/>
  <c r="A94" i="9" s="1"/>
  <c r="A95" i="9" s="1"/>
  <c r="A96" i="9" s="1"/>
  <c r="A97" i="9" s="1"/>
  <c r="A98" i="9" s="1"/>
  <c r="A99" i="9" s="1"/>
  <c r="A100" i="9" s="1"/>
  <c r="A101" i="9" s="1"/>
  <c r="A102" i="9" s="1"/>
  <c r="A103" i="9" s="1"/>
  <c r="A104" i="9" s="1"/>
  <c r="A105" i="9" s="1"/>
  <c r="A106" i="9" s="1"/>
  <c r="A107" i="9" s="1"/>
  <c r="A108" i="9" s="1"/>
  <c r="A109" i="9" s="1"/>
  <c r="A110" i="9" s="1"/>
  <c r="A111" i="9" s="1"/>
  <c r="A112" i="9" s="1"/>
  <c r="A113" i="9" s="1"/>
  <c r="A114" i="9" s="1"/>
  <c r="A115" i="9" s="1"/>
  <c r="A116" i="9" s="1"/>
  <c r="A117" i="9" s="1"/>
  <c r="A118" i="9" s="1"/>
  <c r="A119" i="9" s="1"/>
  <c r="A120" i="9" s="1"/>
  <c r="A121" i="9" s="1"/>
  <c r="A122" i="9" s="1"/>
  <c r="A123" i="9" s="1"/>
  <c r="A124" i="9" s="1"/>
  <c r="A125" i="9" s="1"/>
  <c r="A126" i="9" s="1"/>
  <c r="A127" i="9" s="1"/>
  <c r="A128" i="9" s="1"/>
  <c r="A129" i="9" s="1"/>
  <c r="A130" i="9" s="1"/>
  <c r="A131" i="9" s="1"/>
  <c r="A132" i="9" s="1"/>
  <c r="G133" i="12"/>
  <c r="G4" i="12"/>
  <c r="G5" i="12"/>
  <c r="G6" i="12"/>
  <c r="G7" i="12"/>
  <c r="G8" i="12"/>
  <c r="G9" i="12"/>
  <c r="G10" i="12"/>
  <c r="G11" i="12"/>
  <c r="G12" i="12"/>
  <c r="G13" i="12"/>
  <c r="G14" i="12"/>
  <c r="G15" i="12"/>
  <c r="G16" i="12"/>
  <c r="G17" i="12"/>
  <c r="G18" i="12"/>
  <c r="G19" i="12"/>
  <c r="G20" i="12"/>
  <c r="G21" i="12"/>
  <c r="G22" i="12"/>
  <c r="G23" i="12"/>
  <c r="G24" i="12"/>
  <c r="G25" i="12"/>
  <c r="G26" i="12"/>
  <c r="G27" i="12"/>
  <c r="G28" i="12"/>
  <c r="G29" i="12"/>
  <c r="G30" i="12"/>
  <c r="G31" i="12"/>
  <c r="G32" i="12"/>
  <c r="G33" i="12"/>
  <c r="G34" i="12"/>
  <c r="G35" i="12"/>
  <c r="G36" i="12"/>
  <c r="G37" i="12"/>
  <c r="G38" i="12"/>
  <c r="G39" i="12"/>
  <c r="G40" i="12"/>
  <c r="G41" i="12"/>
  <c r="G42" i="12"/>
  <c r="G43" i="12"/>
  <c r="G44" i="12"/>
  <c r="G45" i="12"/>
  <c r="G46" i="12"/>
  <c r="G47" i="12"/>
  <c r="G48" i="12"/>
  <c r="G49" i="12"/>
  <c r="G50" i="12"/>
  <c r="G51" i="12"/>
  <c r="G52" i="12"/>
  <c r="G53" i="12"/>
  <c r="G54" i="12"/>
  <c r="G55" i="12"/>
  <c r="G56" i="12"/>
  <c r="G57" i="12"/>
  <c r="G58" i="12"/>
  <c r="G59" i="12"/>
  <c r="G60" i="12"/>
  <c r="G61" i="12"/>
  <c r="G62" i="12"/>
  <c r="G63" i="12"/>
  <c r="G64" i="12"/>
  <c r="G65" i="12"/>
  <c r="G66" i="12"/>
  <c r="G67" i="12"/>
  <c r="G68" i="12"/>
  <c r="G69" i="12"/>
  <c r="G70" i="12"/>
  <c r="G71" i="12"/>
  <c r="G72" i="12"/>
  <c r="G73" i="12"/>
  <c r="G74" i="12"/>
  <c r="G75" i="12"/>
  <c r="G76" i="12"/>
  <c r="G77" i="12"/>
  <c r="G78" i="12"/>
  <c r="G79" i="12"/>
  <c r="G80" i="12"/>
  <c r="G81" i="12"/>
  <c r="G82" i="12"/>
  <c r="G83" i="12"/>
  <c r="G84" i="12"/>
  <c r="G85" i="12"/>
  <c r="G86" i="12"/>
  <c r="G87" i="12"/>
  <c r="G88" i="12"/>
  <c r="G89" i="12"/>
  <c r="G90" i="12"/>
  <c r="G91" i="12"/>
  <c r="G92" i="12"/>
  <c r="G93" i="12"/>
  <c r="G94" i="12"/>
  <c r="G95" i="12"/>
  <c r="G96" i="12"/>
  <c r="G97" i="12"/>
  <c r="G98" i="12"/>
  <c r="G99" i="12"/>
  <c r="G100" i="12"/>
  <c r="G101" i="12"/>
  <c r="G102" i="12"/>
  <c r="G103" i="12"/>
  <c r="G104" i="12"/>
  <c r="G105" i="12"/>
  <c r="G106" i="12"/>
  <c r="G107" i="12"/>
  <c r="G108" i="12"/>
  <c r="G109" i="12"/>
  <c r="G110" i="12"/>
  <c r="G111" i="12"/>
  <c r="G112" i="12"/>
  <c r="G113" i="12"/>
  <c r="G114" i="12"/>
  <c r="G115" i="12"/>
  <c r="G116" i="12"/>
  <c r="G117" i="12"/>
  <c r="G118" i="12"/>
  <c r="G119" i="12"/>
  <c r="G120" i="12"/>
  <c r="G121" i="12"/>
  <c r="G122" i="12"/>
  <c r="G123" i="12"/>
  <c r="G124" i="12"/>
  <c r="G125" i="12"/>
  <c r="G126" i="12"/>
  <c r="G127" i="12"/>
  <c r="G128" i="12"/>
  <c r="G129" i="12"/>
  <c r="G130" i="12"/>
  <c r="G131" i="12"/>
  <c r="G132" i="12"/>
  <c r="A4" i="13"/>
  <c r="A5" i="13" s="1"/>
  <c r="A6" i="13" s="1"/>
  <c r="A7" i="13" s="1"/>
  <c r="A8" i="13" s="1"/>
  <c r="A9" i="13" s="1"/>
  <c r="A10" i="13" s="1"/>
  <c r="A11" i="13" s="1"/>
  <c r="A12" i="13" s="1"/>
  <c r="A13" i="13" s="1"/>
  <c r="A14" i="13" s="1"/>
  <c r="A15" i="13" s="1"/>
  <c r="A16" i="13" s="1"/>
  <c r="A17" i="13" s="1"/>
  <c r="A18" i="13" s="1"/>
  <c r="A19" i="13" s="1"/>
  <c r="A20" i="13" s="1"/>
  <c r="A21" i="13" s="1"/>
  <c r="A22" i="13" s="1"/>
  <c r="A23" i="13" s="1"/>
  <c r="A24" i="13" s="1"/>
  <c r="A25" i="13" s="1"/>
  <c r="A26" i="13" s="1"/>
  <c r="A27" i="13" s="1"/>
  <c r="A28" i="13" s="1"/>
  <c r="A29" i="13" s="1"/>
  <c r="A30" i="13" s="1"/>
  <c r="A31" i="13" s="1"/>
  <c r="A32" i="13" s="1"/>
  <c r="A33" i="13" s="1"/>
  <c r="A34" i="13" s="1"/>
  <c r="A35" i="13" s="1"/>
  <c r="A36" i="13" s="1"/>
  <c r="A37" i="13" s="1"/>
  <c r="A38" i="13" s="1"/>
  <c r="A39" i="13" s="1"/>
  <c r="A40" i="13" s="1"/>
  <c r="A41" i="13" s="1"/>
  <c r="A42" i="13" s="1"/>
  <c r="A43" i="13" s="1"/>
  <c r="A44" i="13" s="1"/>
  <c r="A45" i="13" s="1"/>
  <c r="A46" i="13" s="1"/>
  <c r="A47" i="13" s="1"/>
  <c r="A48" i="13" s="1"/>
  <c r="A49" i="13" s="1"/>
  <c r="A50" i="13" s="1"/>
  <c r="A51" i="13" s="1"/>
  <c r="A52" i="13" s="1"/>
  <c r="A53" i="13" s="1"/>
  <c r="A54" i="13" s="1"/>
  <c r="A55" i="13" s="1"/>
  <c r="A56" i="13" s="1"/>
  <c r="A57" i="13" s="1"/>
  <c r="A58" i="13" s="1"/>
  <c r="A59" i="13" s="1"/>
  <c r="A60" i="13" s="1"/>
  <c r="A61" i="13" s="1"/>
  <c r="A62" i="13" s="1"/>
  <c r="A63" i="13" s="1"/>
  <c r="A64" i="13" s="1"/>
  <c r="A65" i="13" s="1"/>
  <c r="A66" i="13" s="1"/>
  <c r="A67" i="13" s="1"/>
  <c r="A68" i="13" s="1"/>
  <c r="A69" i="13" s="1"/>
  <c r="A70" i="13" s="1"/>
  <c r="A71" i="13" s="1"/>
  <c r="A72" i="13" s="1"/>
  <c r="A73" i="13" s="1"/>
  <c r="A74" i="13" s="1"/>
  <c r="A75" i="13" s="1"/>
  <c r="A76" i="13" s="1"/>
  <c r="A77" i="13" s="1"/>
  <c r="A78" i="13" s="1"/>
  <c r="A79" i="13" s="1"/>
  <c r="A80" i="13" s="1"/>
  <c r="A81" i="13" s="1"/>
  <c r="A82" i="13" s="1"/>
  <c r="A83" i="13" s="1"/>
  <c r="A84" i="13" s="1"/>
  <c r="A85" i="13" s="1"/>
  <c r="A86" i="13" s="1"/>
  <c r="A87" i="13" s="1"/>
  <c r="A88" i="13" s="1"/>
  <c r="A89" i="13" s="1"/>
  <c r="A90" i="13" s="1"/>
  <c r="A91" i="13" s="1"/>
  <c r="A92" i="13" s="1"/>
  <c r="A93" i="13" s="1"/>
  <c r="A94" i="13" s="1"/>
  <c r="A95" i="13" s="1"/>
  <c r="A96" i="13" s="1"/>
  <c r="A97" i="13" s="1"/>
  <c r="A98" i="13" s="1"/>
  <c r="A99" i="13" s="1"/>
  <c r="A100" i="13" s="1"/>
  <c r="A101" i="13" s="1"/>
  <c r="A102" i="13" s="1"/>
  <c r="A103" i="13" s="1"/>
  <c r="A104" i="13" s="1"/>
  <c r="A105" i="13" s="1"/>
  <c r="A106" i="13" s="1"/>
  <c r="A107" i="13" s="1"/>
  <c r="A108" i="13" s="1"/>
  <c r="A109" i="13" s="1"/>
  <c r="A110" i="13" s="1"/>
  <c r="A111" i="13" s="1"/>
  <c r="A112" i="13" s="1"/>
  <c r="A113" i="13" s="1"/>
  <c r="A114" i="13" s="1"/>
  <c r="A115" i="13" s="1"/>
  <c r="A116" i="13" s="1"/>
  <c r="A117" i="13" s="1"/>
  <c r="A118" i="13" s="1"/>
  <c r="A119" i="13" s="1"/>
  <c r="A120" i="13" s="1"/>
  <c r="A121" i="13" s="1"/>
  <c r="A122" i="13" s="1"/>
  <c r="A123" i="13" s="1"/>
  <c r="A124" i="13" s="1"/>
  <c r="A125" i="13" s="1"/>
  <c r="A126" i="13" s="1"/>
  <c r="A127" i="13" s="1"/>
  <c r="A128" i="13" s="1"/>
  <c r="A129" i="13" s="1"/>
  <c r="A130" i="13" s="1"/>
  <c r="A131" i="13" s="1"/>
  <c r="A132" i="13" s="1"/>
  <c r="G4" i="13"/>
  <c r="G5" i="13"/>
  <c r="G6" i="13"/>
  <c r="G7" i="13"/>
  <c r="G8" i="13"/>
  <c r="G9" i="13"/>
  <c r="G10" i="13"/>
  <c r="G11" i="13"/>
  <c r="G12" i="13"/>
  <c r="G13" i="13"/>
  <c r="G14" i="13"/>
  <c r="G15" i="13"/>
  <c r="G16" i="13"/>
  <c r="G17" i="13"/>
  <c r="G18" i="13"/>
  <c r="G19" i="13"/>
  <c r="G20" i="13"/>
  <c r="G21" i="13"/>
  <c r="G22" i="13"/>
  <c r="G23" i="13"/>
  <c r="G24" i="13"/>
  <c r="G25" i="13"/>
  <c r="G26" i="13"/>
  <c r="G27" i="13"/>
  <c r="G28" i="13"/>
  <c r="G29" i="13"/>
  <c r="G30" i="13"/>
  <c r="G31" i="13"/>
  <c r="G32" i="13"/>
  <c r="G33" i="13"/>
  <c r="G34" i="13"/>
  <c r="G35" i="13"/>
  <c r="G36" i="13"/>
  <c r="G37" i="13"/>
  <c r="G38" i="13"/>
  <c r="G39" i="13"/>
  <c r="G40" i="13"/>
  <c r="G41" i="13"/>
  <c r="G42" i="13"/>
  <c r="G43" i="13"/>
  <c r="G44" i="13"/>
  <c r="G45" i="13"/>
  <c r="G46" i="13"/>
  <c r="G47" i="13"/>
  <c r="G48" i="13"/>
  <c r="G49" i="13"/>
  <c r="G50" i="13"/>
  <c r="G51" i="13"/>
  <c r="G52" i="13"/>
  <c r="G53" i="13"/>
  <c r="G54" i="13"/>
  <c r="G55" i="13"/>
  <c r="G56" i="13"/>
  <c r="G57" i="13"/>
  <c r="G58" i="13"/>
  <c r="G67" i="13"/>
  <c r="G69" i="13"/>
  <c r="G73" i="13"/>
  <c r="G74" i="13"/>
  <c r="G76" i="13"/>
  <c r="G80" i="13"/>
  <c r="G81" i="13"/>
  <c r="G82" i="13"/>
  <c r="G84" i="13"/>
  <c r="G86" i="13"/>
  <c r="G88" i="13"/>
  <c r="G89" i="13"/>
  <c r="G90" i="13"/>
  <c r="G93" i="13"/>
  <c r="G94" i="13"/>
  <c r="G95" i="13"/>
  <c r="G98" i="13"/>
  <c r="G100" i="13"/>
  <c r="G103" i="13"/>
  <c r="G104" i="13"/>
  <c r="G105" i="13"/>
  <c r="G106" i="13"/>
  <c r="G110" i="13"/>
  <c r="G112" i="13"/>
  <c r="G114" i="13"/>
  <c r="G115" i="13"/>
  <c r="G116" i="13"/>
  <c r="G117" i="13"/>
  <c r="G118" i="13"/>
  <c r="G121" i="13"/>
  <c r="G122" i="13"/>
  <c r="G123" i="13"/>
  <c r="G124" i="13"/>
  <c r="G125" i="13"/>
  <c r="G126" i="13"/>
  <c r="G127" i="13"/>
  <c r="G128" i="13"/>
  <c r="G129" i="13"/>
  <c r="G130" i="13"/>
  <c r="G131" i="13"/>
  <c r="G132" i="13"/>
  <c r="G3" i="13"/>
  <c r="G120" i="13"/>
  <c r="G119" i="13"/>
  <c r="G113" i="13"/>
  <c r="G111" i="13"/>
  <c r="G109" i="13"/>
  <c r="G108" i="13"/>
  <c r="G107" i="13"/>
  <c r="G102" i="13"/>
  <c r="G101" i="13"/>
  <c r="G99" i="13"/>
  <c r="G97" i="13"/>
  <c r="G96" i="13"/>
  <c r="G92" i="13"/>
  <c r="G91" i="13"/>
  <c r="G87" i="13"/>
  <c r="G85" i="13"/>
  <c r="G83" i="13"/>
  <c r="G79" i="13"/>
  <c r="G78" i="13"/>
  <c r="G77" i="13"/>
  <c r="G75" i="13"/>
  <c r="G72" i="13"/>
  <c r="G71" i="13"/>
  <c r="G70" i="13"/>
  <c r="G68" i="13"/>
  <c r="G66" i="13"/>
  <c r="G65" i="13"/>
  <c r="G64" i="13"/>
  <c r="G63" i="13"/>
  <c r="G62" i="13"/>
  <c r="G61" i="13"/>
  <c r="G60" i="13"/>
  <c r="G59" i="13"/>
  <c r="G133" i="13" l="1"/>
  <c r="D10" i="1" s="1"/>
  <c r="G3" i="12"/>
  <c r="G4" i="9" l="1"/>
  <c r="G3" i="9"/>
  <c r="G133" i="9" l="1"/>
  <c r="D24" i="1" s="1"/>
  <c r="B2" i="13"/>
  <c r="B2" i="12"/>
  <c r="B2" i="9"/>
  <c r="D17" i="1" l="1"/>
  <c r="D13" i="1" l="1"/>
  <c r="D30" i="1" s="1"/>
  <c r="D27" i="1"/>
  <c r="D20" i="1"/>
  <c r="C7" i="5" l="1"/>
  <c r="C10" i="5" l="1"/>
  <c r="C22" i="5" l="1"/>
  <c r="C24" i="5" s="1"/>
  <c r="C14" i="5"/>
  <c r="C16" i="5" s="1"/>
  <c r="C30" i="5"/>
  <c r="C32" i="5" s="1"/>
  <c r="C18" i="5"/>
  <c r="C20" i="5" s="1"/>
  <c r="C26" i="5"/>
  <c r="C28" i="5" s="1"/>
  <c r="C12" i="5"/>
  <c r="C34" i="5"/>
  <c r="C35" i="5" l="1"/>
  <c r="C36" i="5" s="1"/>
  <c r="C38" i="5" s="1"/>
  <c r="D31" i="1" s="1"/>
</calcChain>
</file>

<file path=xl/sharedStrings.xml><?xml version="1.0" encoding="utf-8"?>
<sst xmlns="http://schemas.openxmlformats.org/spreadsheetml/2006/main" count="1159" uniqueCount="296">
  <si>
    <t>PROJECT NAME:</t>
  </si>
  <si>
    <t>Chicago Department of Transporation Works Progress Administration ("WPA") Street Reconstruction</t>
  </si>
  <si>
    <t>LOCATION:</t>
  </si>
  <si>
    <t>CONTRACT NO:</t>
  </si>
  <si>
    <t>PROJECT NO(S):</t>
  </si>
  <si>
    <t>FIRM NAME:</t>
  </si>
  <si>
    <t>BID FORM</t>
  </si>
  <si>
    <t>LINE</t>
  </si>
  <si>
    <t>DESCRIPTION</t>
  </si>
  <si>
    <t>AMOUNT</t>
  </si>
  <si>
    <t>Base Work Only</t>
  </si>
  <si>
    <t>Commission's Contract Contingency</t>
  </si>
  <si>
    <t>Sitework Allowance</t>
  </si>
  <si>
    <t>TOTAL BASE BID</t>
  </si>
  <si>
    <t>Accepted by the Commission</t>
  </si>
  <si>
    <t>TOTAL AMOUNTS</t>
  </si>
  <si>
    <t>GRAND TOTAL AWARD CRITERIA FIGURE - ALL STREETS</t>
  </si>
  <si>
    <r>
      <t xml:space="preserve">SURETY INFORMATION
</t>
    </r>
    <r>
      <rPr>
        <b/>
        <sz val="8"/>
        <color theme="1"/>
        <rFont val="Arial Narrow"/>
        <family val="2"/>
      </rPr>
      <t>(Provide Legal Name and address of Surety)</t>
    </r>
  </si>
  <si>
    <t>Name:</t>
  </si>
  <si>
    <t>Address:</t>
  </si>
  <si>
    <t>BIDDER'S INFORMATION</t>
  </si>
  <si>
    <t>Firm Name:</t>
  </si>
  <si>
    <t>Date:</t>
  </si>
  <si>
    <t>NOTES/INSTRUCTIONS</t>
  </si>
  <si>
    <t>Light Gray</t>
  </si>
  <si>
    <t xml:space="preserve">Base Work Only </t>
  </si>
  <si>
    <t>Light Blue</t>
  </si>
  <si>
    <t xml:space="preserve">Contingency(ies) </t>
  </si>
  <si>
    <t>Amount is fixed and will automatically calculate to determine Totatl Base Bid (Total of all Streets)</t>
  </si>
  <si>
    <t>Light Yellow</t>
  </si>
  <si>
    <t>Allowance(s)</t>
  </si>
  <si>
    <t>Amount is fixed and will automatically calculate to determine Totatl Base Bid (Total of All Streets)</t>
  </si>
  <si>
    <t>Maroon</t>
  </si>
  <si>
    <t>Total Base Bid</t>
  </si>
  <si>
    <t>Blue</t>
  </si>
  <si>
    <t xml:space="preserve">Total Award Criteria Figure </t>
  </si>
  <si>
    <t>TOTAL BASE WORK ONLY</t>
  </si>
  <si>
    <t>AWARD CRITERA FIGURE FORMULA</t>
  </si>
  <si>
    <t>FORMULA</t>
  </si>
  <si>
    <t>Line 1. (Based on Grand Total Base Bid)</t>
  </si>
  <si>
    <t>Line 2.  Minority Journeyman (Maximum figure 0.70)</t>
  </si>
  <si>
    <t>Line 3.  Multiply Line 2 by Line 1 by 0.04</t>
  </si>
  <si>
    <t>Line 4.  Minority Apprentice (Maximum figure 0.70)</t>
  </si>
  <si>
    <t>Line 5.  Multiply Line 4 by Line 1 by 0.03</t>
  </si>
  <si>
    <t>Line 6.  Minority Laborer (Maximum figure 0.70)</t>
  </si>
  <si>
    <t>Line 7. Multiply Line 6 by Line 1 by 0.01</t>
  </si>
  <si>
    <t>Line 8.  Female Journeyman (Maximum figure 0.15)</t>
  </si>
  <si>
    <t>Line 9. Multiply Line 8 by Line 1 by 0.04</t>
  </si>
  <si>
    <t>Line 10.  Female Apprentice (Maximum figure 0.15)</t>
  </si>
  <si>
    <t>Line 11.  Multiply Line 10 by Line 1 by 0.03</t>
  </si>
  <si>
    <t>Line 12.  Female Laborer (Maximum figure 0.15)</t>
  </si>
  <si>
    <t>Line 13. Multiply Line 12 by Line 1 by 0.01</t>
  </si>
  <si>
    <t>Line 14.  Total of Lines 3, 5, 7, 9, 11, and 13</t>
  </si>
  <si>
    <t xml:space="preserve">Line 15. Total Award Criteria </t>
  </si>
  <si>
    <t>TOTAL AWARD CRITERIA (Line 15)</t>
  </si>
  <si>
    <t>2. Line 1. (Based on Total Base Bid) automatically populates from Bid Form.</t>
  </si>
  <si>
    <t>3. Bidder is to populate Lines 2, 4, 6, 8, 10, and 12 (fields shaded Light Green).</t>
  </si>
  <si>
    <t>4. Lines 2, 4, 6, 8, 10, and 12 are to be entered in decimals.  (ie 5% participation = 0.05, 15% participation = 0.15, 50% participation = .50)</t>
  </si>
  <si>
    <r>
      <t xml:space="preserve">5.  Line 15. </t>
    </r>
    <r>
      <rPr>
        <b/>
        <sz val="11"/>
        <color theme="0"/>
        <rFont val="Arial Narrow"/>
        <family val="2"/>
      </rPr>
      <t>TOTAL AWARD CRITERIA</t>
    </r>
    <r>
      <rPr>
        <sz val="11"/>
        <color theme="0"/>
        <rFont val="Arial Narrow"/>
        <family val="2"/>
      </rPr>
      <t xml:space="preserve"> automatically populates.</t>
    </r>
  </si>
  <si>
    <t>Line</t>
  </si>
  <si>
    <t>Description</t>
  </si>
  <si>
    <t>Unit</t>
  </si>
  <si>
    <t>Estimated Quantity</t>
  </si>
  <si>
    <t>Unit Price</t>
  </si>
  <si>
    <t>Cost</t>
  </si>
  <si>
    <t>UNIT</t>
  </si>
  <si>
    <t>EARTH EXCAVATION</t>
  </si>
  <si>
    <t>CU YD</t>
  </si>
  <si>
    <t>20101100C</t>
  </si>
  <si>
    <t>TREE PROTECTION</t>
  </si>
  <si>
    <t>EACH</t>
  </si>
  <si>
    <t>20101210C</t>
  </si>
  <si>
    <t>FOOT</t>
  </si>
  <si>
    <t>TRENCH BACKFILL</t>
  </si>
  <si>
    <t>TOPSOIL FURNISH AND PLACE, 4-INCH</t>
  </si>
  <si>
    <t>SQ YD</t>
  </si>
  <si>
    <t>SODDING, SALT TOLERANT</t>
  </si>
  <si>
    <t>251K0100C</t>
  </si>
  <si>
    <t>SHREDDED HARDWOOD BARK MULCH</t>
  </si>
  <si>
    <t>INLET FILTERS</t>
  </si>
  <si>
    <t>PORTLAND CEMENT CONCRETE BASE COURSE, 7-INCH</t>
  </si>
  <si>
    <t>BITUMINOUS MATERIALS (TACK COAT)</t>
  </si>
  <si>
    <t>POUND</t>
  </si>
  <si>
    <t>TON</t>
  </si>
  <si>
    <t>LEVELING BINDER (MACHINE METHOD), N50 1-1/2 INCH</t>
  </si>
  <si>
    <t>CAL MONTH</t>
  </si>
  <si>
    <t>42400200C</t>
  </si>
  <si>
    <t>SQ FT</t>
  </si>
  <si>
    <t>42400210C</t>
  </si>
  <si>
    <t>42400410C</t>
  </si>
  <si>
    <t>42400420C</t>
  </si>
  <si>
    <t>42400800C</t>
  </si>
  <si>
    <t>LINEAR DETECTABLE WARNING TILES (CAST IRON)</t>
  </si>
  <si>
    <t>44000050C</t>
  </si>
  <si>
    <t>HOT-MIX ASPHALT SURFACE REMOVAL, VARIABLE DEPTH</t>
  </si>
  <si>
    <t>PAVEMENT REMOVAL</t>
  </si>
  <si>
    <t>COMBINATION CURB AND GUTTER REMOVAL</t>
  </si>
  <si>
    <t>SAW CUTTING PAVEMENT</t>
  </si>
  <si>
    <t>550Z0108C</t>
  </si>
  <si>
    <t>STORM SEWER, EXTRA STRENGTH VITRIFIED CLAY PIPE, TYPE 2, 8 INCH</t>
  </si>
  <si>
    <t>550Z0112C</t>
  </si>
  <si>
    <t>STORM SEWER, EXTRA STRENGTH VITRIFIED CLAY PIPE, TYPE 2, 12 INCH</t>
  </si>
  <si>
    <t>550Z0132C</t>
  </si>
  <si>
    <t>STORM SEWER, DUCTILE IRON PIPE, TYPE 2, 8 INCH</t>
  </si>
  <si>
    <t>551Z0400C</t>
  </si>
  <si>
    <t>SEWER CLEANING AND TELEVISING</t>
  </si>
  <si>
    <t>60200105C</t>
  </si>
  <si>
    <t>602Z0115C</t>
  </si>
  <si>
    <t>MANHOLES, TYPE B, 3'-DIAMETER, TYPE 1 FRAME, CLOSED LID (CITY OF CHICAGO)</t>
  </si>
  <si>
    <t>602Z0700C</t>
  </si>
  <si>
    <t>60500050C</t>
  </si>
  <si>
    <t>REMOVING CATCH BASINS</t>
  </si>
  <si>
    <t>REMOVING INLETS</t>
  </si>
  <si>
    <t>606Z0100C</t>
  </si>
  <si>
    <t>CONCRETE CURB, TYPE B</t>
  </si>
  <si>
    <t>670Z0100C</t>
  </si>
  <si>
    <t>ENGINEER'S FIELD OFFICE</t>
  </si>
  <si>
    <t>701Z0300C</t>
  </si>
  <si>
    <t>TRAFFIC CONTROL COMPLETE</t>
  </si>
  <si>
    <t>L SUM</t>
  </si>
  <si>
    <t>724Z0100C</t>
  </si>
  <si>
    <t>REMOVE AND SALVAGE SIGN PANEL</t>
  </si>
  <si>
    <t>724Z0110C</t>
  </si>
  <si>
    <t>729Z0110C</t>
  </si>
  <si>
    <t>SIGN SUPPORT POST, DIG METHOD</t>
  </si>
  <si>
    <t>SIGN SUPPORT POST, DRILL METHOD</t>
  </si>
  <si>
    <t>PROTECTIVE COAT</t>
  </si>
  <si>
    <t>701Z0800C</t>
  </si>
  <si>
    <t>AGGREGATE FOR TEMPORARY ACCESS</t>
  </si>
  <si>
    <t>999X0900C</t>
  </si>
  <si>
    <t>DRIVEWAY AND ALLEY RETURN PAVEMENT REMOVAL (SPECIAL)</t>
  </si>
  <si>
    <t>810Z0265C</t>
  </si>
  <si>
    <t>CONDUIT IN TRENCH, PVC (SCHEDULE 80), 2" DIA.</t>
  </si>
  <si>
    <t>810Z0280C</t>
  </si>
  <si>
    <t>CONDUIT, DIRECTIONAL BORED, COILABLE NONMETALLIC CONDUIT, SCHEDULE 80, 1 1/4" DIA.</t>
  </si>
  <si>
    <t>810Z0285C</t>
  </si>
  <si>
    <t>CONDUIT, DIRECTIONAL BORED, COILABLE NONMETALLIC CONDUIT, SCHEDULE 80, 2" DIA.</t>
  </si>
  <si>
    <t>811Z0210C</t>
  </si>
  <si>
    <t>CONDUIT RISER ATTACHED TO POLE, 2"</t>
  </si>
  <si>
    <t>814Z0120C</t>
  </si>
  <si>
    <t>HANDHOLE, ELECTRIC, WITH 24" FRAME AND COVER</t>
  </si>
  <si>
    <t>817Z0220C</t>
  </si>
  <si>
    <t>ELECTRIC CABLE IN CONDUIT, TRIPLEX, 2-1/C NO. 6, 1-1/C NO. 8 GROUND</t>
  </si>
  <si>
    <t>821Z0300C</t>
  </si>
  <si>
    <t>LUMINAIRE, LED, ACORN, ARTERIAL, RESIDENTIAL</t>
  </si>
  <si>
    <t>821Z0860C</t>
  </si>
  <si>
    <t>LUMINAIRE, LED, COBRA HEAD, RESIDENTIAL</t>
  </si>
  <si>
    <t>825Z0200C</t>
  </si>
  <si>
    <t>CONTROLLER, STREET LIGHTING, POLE MOUNTED, CONSTANT POWER, 1-PHASE, 120/240V, 60A</t>
  </si>
  <si>
    <t>83000023C</t>
  </si>
  <si>
    <t>LIGHT POLE, ALUMINUM, DAVIT, 18 FT. M.H., 8 FT DAVIT ARM</t>
  </si>
  <si>
    <t>836Z0210C</t>
  </si>
  <si>
    <t>LIGHT POLE FOUNDATION, METAL, 10" BOLT CIRCLE, 8 5/8" X 5'</t>
  </si>
  <si>
    <t>851Z0100C</t>
  </si>
  <si>
    <t>PAINT EXISTING LIGHT POLE, MAST ARM(S), AND LUMINAIRE(S)</t>
  </si>
  <si>
    <t>895Z0100C</t>
  </si>
  <si>
    <t>REMOVE EXISTING STREET LIGHTING EQUIPMENT</t>
  </si>
  <si>
    <t>895Z1100C</t>
  </si>
  <si>
    <t>BREAKDOWN CONCRETE FOUNDATION, LIGHT POLE</t>
  </si>
  <si>
    <t>SOIL DISPOSAL ANALYSIS</t>
  </si>
  <si>
    <t>REGULATED SUBSTANCES PRE-CONSTRUCTION PLAN</t>
  </si>
  <si>
    <t>REGULATED SUBSTANCES FINAL CONSTRUCTION REPORT</t>
  </si>
  <si>
    <t>NON-SPECIAL WASTE DISPOSAL</t>
  </si>
  <si>
    <t>551Z0200C</t>
  </si>
  <si>
    <t>EXISTING SEWER TO BE REMOVED</t>
  </si>
  <si>
    <t>REMOVING MANHOLES</t>
  </si>
  <si>
    <t>S. Oakley Ave.-Garfield Blvd / E. 94th St. / S. Oakley Ave.-58th St.</t>
  </si>
  <si>
    <t>22334, 22335 and 22336</t>
  </si>
  <si>
    <t>C1618</t>
  </si>
  <si>
    <t>East 94th St.</t>
  </si>
  <si>
    <t>22336 - South Oakley Avenue-58th Street</t>
  </si>
  <si>
    <t>22335 - East 94th Street</t>
  </si>
  <si>
    <t>22334 - South Oakley Avenue-Garfield Bouelvard</t>
  </si>
  <si>
    <t>South Oakley Ave. -58th St.</t>
  </si>
  <si>
    <t>South Oakley Ave. -Garfield Blvd.</t>
  </si>
  <si>
    <t>TOTAL FOR 22334/B-4-334 -  SOUTH OAKLEY AVE.-GARFIELD BLVD.</t>
  </si>
  <si>
    <t>20100010C</t>
  </si>
  <si>
    <t>TREE REMOVAL (1 TO 6 UNITS DIAMETER)</t>
  </si>
  <si>
    <t>TREE REMOVAL (6 TO 15 UNITS DIAMETER)</t>
  </si>
  <si>
    <t>TREE REMOVAL (OVER 15 UNITS DIAMETER)</t>
  </si>
  <si>
    <t>ROOT PRUNING</t>
  </si>
  <si>
    <t>208Z0200C</t>
  </si>
  <si>
    <t>TRENCH BACKFILL, WATERMAIN</t>
  </si>
  <si>
    <t>CDOT25200110</t>
  </si>
  <si>
    <t>********</t>
  </si>
  <si>
    <t>TREE PLANTING 2-1/2 INCH TO 3-INCH B&amp;B</t>
  </si>
  <si>
    <t>SUBBASE GRANULAR MATERIAL, TYPE B, 6-INCH</t>
  </si>
  <si>
    <t>LEVELING BINDER (HAND METHOD), N50</t>
  </si>
  <si>
    <t>HOT-MIX ASPHALT SURFACE COURSE, IL-19, MIX "D", N50, 2 INCH</t>
  </si>
  <si>
    <t>PORTLAND CEMENT CONCRETE DRIVEWAY AND ALLEY PAVEMENTS,  8-INCH</t>
  </si>
  <si>
    <t>PORTLAND CEMENT CONCRETE SIDEWALK 5 INCH</t>
  </si>
  <si>
    <t>PORTLAND CEMENT CONCRETE ADA RAMP 5 INCH</t>
  </si>
  <si>
    <t>PORTLAND CEMENT CONCRETE SIDEWALK 8 INCH</t>
  </si>
  <si>
    <t>PORTLAND CEMENT CONCRETE ADA RAMP 8 INCH</t>
  </si>
  <si>
    <t>CURB REMOVAL</t>
  </si>
  <si>
    <t>DRILL AND GROUT TIE BARS, No.5, EPOXY COATED</t>
  </si>
  <si>
    <t xml:space="preserve">SIDEWALK REMOVAL </t>
  </si>
  <si>
    <t>CONCRETE COLLAR</t>
  </si>
  <si>
    <t>550Z0140C</t>
  </si>
  <si>
    <t>STORM SEWER, DUCTILE IRON PIPE, TYPE 2, 24 INCH</t>
  </si>
  <si>
    <t>550Z0144C</t>
  </si>
  <si>
    <t xml:space="preserve">STORM SEWER, DUCTILE IRON PIPE, TYPE 2, 36-INCH </t>
  </si>
  <si>
    <t>550Z0162C</t>
  </si>
  <si>
    <t xml:space="preserve">STORM SEWER, REINFORCED CONCRETE PIPE, TYPE 2, 24-INCH </t>
  </si>
  <si>
    <t>550Z0166C</t>
  </si>
  <si>
    <t xml:space="preserve">STORM SEWER, REINFORCED CONCRETE PIPE, TYPE 2, 36-INCH </t>
  </si>
  <si>
    <t>DUCTILE IRON WATER MAIN TEE, 8" X 4"</t>
  </si>
  <si>
    <t>DUCTILE IRON WATER MAIN TEE, 8" X 6"</t>
  </si>
  <si>
    <t>DUCTILE IRON WATER MAIN TEE, 8" X 8"</t>
  </si>
  <si>
    <t>DUCTILE IRON WATER MAIN REDUCER, 4" x 3"</t>
  </si>
  <si>
    <t>DUCTILE IRON WATER MAIN REDUCER, 8" x 6"</t>
  </si>
  <si>
    <t>DUCTILE IRON WATER MAIN 4"</t>
  </si>
  <si>
    <t>DUCTILE IRON WATER MAIN 6"</t>
  </si>
  <si>
    <t>DUCTILE IRON WATER MAIN 8"</t>
  </si>
  <si>
    <t>WATER VALVES 8"</t>
  </si>
  <si>
    <t>DUCTILE IRON WATER MAIN FITTINGS 4" 45 DEGREE BEND</t>
  </si>
  <si>
    <t>DUCTILE IRON WATER MAIN FITTINGS 6" 45 DEGREE BEND</t>
  </si>
  <si>
    <t>DUCTILE IRON WATER MAIN FITTINGS 8" 45 DEGREE BEND</t>
  </si>
  <si>
    <t>WATER SERVICE LINE 1"</t>
  </si>
  <si>
    <t>LF</t>
  </si>
  <si>
    <t>WATER SERVICE LINE 1 1/2"</t>
  </si>
  <si>
    <t>FIRE HYDRANTS TO BE REMOVED</t>
  </si>
  <si>
    <t>FIRE HYDRANTS</t>
  </si>
  <si>
    <t>FIRE HYDRANTS (SPECIAL - FLUSHING HYDRANT)</t>
  </si>
  <si>
    <t>MANHOLE, 5 FT DIAMETER, TYPE A, FRAME AND CLOSED LID (CITY OF CHICAGO)</t>
  </si>
  <si>
    <t>X0326901</t>
  </si>
  <si>
    <t>TRANSITION SLEEVE, 8"</t>
  </si>
  <si>
    <t>X1200065</t>
  </si>
  <si>
    <t>WATER MAIN CAP, 8"</t>
  </si>
  <si>
    <t>X5620030</t>
  </si>
  <si>
    <t>WATER SERVICE CONNECTION 1-INCH</t>
  </si>
  <si>
    <t>WATER SERVICE CONNECTION 1.5-INCH</t>
  </si>
  <si>
    <t>DUCTILE IRON MJ SLEEVE, 8"</t>
  </si>
  <si>
    <t>RESILIENT WEDGE VALVE 4"</t>
  </si>
  <si>
    <t>RESILIENT WEDGE VALVE 6"</t>
  </si>
  <si>
    <t>RESILIENT WEDGE VALVE 8"</t>
  </si>
  <si>
    <t>SERVICE CONTROL VALVE AND BUFFALO BOX</t>
  </si>
  <si>
    <t>IDOT X0326901</t>
  </si>
  <si>
    <t>TRANSITION SLEEVE, 3"</t>
  </si>
  <si>
    <t>TRANSITION SLEEVE, 6"</t>
  </si>
  <si>
    <t>CATCH BASINS, TYPE A, 3'-DIAMETER, TYPE 1 FRAME, CLOSED LID (CITY OF CHICAGO)</t>
  </si>
  <si>
    <t>CATCH BASINS, TYPE A, 4'-DIAMETER, TYPE 1 FRAME, OPEN LID (CITY OF CHICAGO)</t>
  </si>
  <si>
    <t>602Z0110C</t>
  </si>
  <si>
    <t>MANHOLES, TYPE A, 3'-DIAMETER, TYPE 1 FRAME, CLOSED LID (CITY OF CHICAGO)</t>
  </si>
  <si>
    <t>MANHOLES, TYPE A, 3'-DIAMETER, TYPE 1 FRAME, OPEN LID (CITY OF CHICAGO)</t>
  </si>
  <si>
    <t>602Z0135C</t>
  </si>
  <si>
    <t>TUMBLING BASIN 48" DIAMETER, TYPE 1 FRAME, CLOSED LID (CITY OF CHICAGO)</t>
  </si>
  <si>
    <t>TUMBLING BASIN 60" DIAMETER, TYPE 1 FRAME, CLOSED LID (CITY OF CHICAGO)</t>
  </si>
  <si>
    <t>ADDITIONAL MASONRY</t>
  </si>
  <si>
    <t>60234200C</t>
  </si>
  <si>
    <t>INLETS, TYPE A, TYPE 1 FRAME, OPEN LID (CITY OF CHICAGO)</t>
  </si>
  <si>
    <t>60255800C</t>
  </si>
  <si>
    <t xml:space="preserve">	MANHOLES TO BE ADJUSTED WITH NEW TYPE 1 FRAME, CLOSED LID</t>
  </si>
  <si>
    <t>604Z0100C</t>
  </si>
  <si>
    <t>FRAMES</t>
  </si>
  <si>
    <t>604Z0200C</t>
  </si>
  <si>
    <t>LIDS</t>
  </si>
  <si>
    <t xml:space="preserve">	60500060C</t>
  </si>
  <si>
    <t>COMBINATION CONCRETE CURB AND GUTTER, TYPE B-V12</t>
  </si>
  <si>
    <t>CONSTRUCTION SIGN</t>
  </si>
  <si>
    <t xml:space="preserve">REGULATED SUBSTANCES MONITORING </t>
  </si>
  <si>
    <t>CAL DAY</t>
  </si>
  <si>
    <t>720Z0210C</t>
  </si>
  <si>
    <t>INSTALL SIGN PANEL, TY. 1, CENTER MOUNT ON LIGHT POLE</t>
  </si>
  <si>
    <t>720Z0215C</t>
  </si>
  <si>
    <t>INSTALL SIGN PANEL, TY. 1, CENTER MOUNT ON SIGN POLE</t>
  </si>
  <si>
    <t>720Z0225C</t>
  </si>
  <si>
    <t>INSTALL SIGN PANEL, TY. 1, FLAG MOUNT BANDED TO LIGHT POLE</t>
  </si>
  <si>
    <t>720Z0235C</t>
  </si>
  <si>
    <t>INSTALL SIGN PANEL, TY. 1, FLAG MOUNT ON SIGN POLE</t>
  </si>
  <si>
    <t>720Z0810C</t>
  </si>
  <si>
    <t>SIGN PANEL, TYPE 1, RETROREFLECTIVE</t>
  </si>
  <si>
    <t>REMOVE AND SALVAGE SIGN PANEL AND POLE ASSEMBLY</t>
  </si>
  <si>
    <t>729Z0120Z</t>
  </si>
  <si>
    <t>THERMOPLASTIC PAVEMENT MARKING, LINE 6 IN</t>
  </si>
  <si>
    <t>THERMOPLASTIC PAVEMENT MARKING, LINE 24 IN</t>
  </si>
  <si>
    <t>ELBOW, CONDUIT, STEEL 2" ON STRUCTURE</t>
  </si>
  <si>
    <t>234A</t>
  </si>
  <si>
    <t>SERVICE ENTRANCE ON POLE TOP, 2-INCH</t>
  </si>
  <si>
    <t>******</t>
  </si>
  <si>
    <t>INSTALL CONDUIT INTO EXISTING HELIX FOUNDATION</t>
  </si>
  <si>
    <t>GUARD POST</t>
  </si>
  <si>
    <t>TYPE II TEMPORARY WATER MAIN SUPPORT</t>
  </si>
  <si>
    <t>TYPE III TEMPORARY WATER MAIN SUPPORT</t>
  </si>
  <si>
    <t>TOTAL FOR 22335/B-4-335 -  EAST 94TH ST</t>
  </si>
  <si>
    <r>
      <rPr>
        <b/>
        <sz val="14"/>
        <rFont val="Arial Narrow"/>
        <family val="2"/>
      </rPr>
      <t xml:space="preserve">SCHEDULE OF PRICES </t>
    </r>
    <r>
      <rPr>
        <b/>
        <sz val="10"/>
        <rFont val="Arial Narrow"/>
        <family val="2"/>
      </rPr>
      <t xml:space="preserve">
CHICAGO DEPARTMENT OF TRANSPORTATION WORKS PROGRESS ADMINISTRATION ("WPA") STREET RECONSTRUCTION
LOCATION: S. Oakley Ave. (from 58th St. to 59th St.) 
 CDOT PROJECT NO.:</t>
    </r>
    <r>
      <rPr>
        <b/>
        <sz val="10"/>
        <color theme="1"/>
        <rFont val="Arial Narrow"/>
        <family val="2"/>
      </rPr>
      <t xml:space="preserve"> B-4-336</t>
    </r>
    <r>
      <rPr>
        <b/>
        <sz val="10"/>
        <rFont val="Arial Narrow"/>
        <family val="2"/>
      </rPr>
      <t xml:space="preserve"> PBC PROJECT NO.: 22336
PBC CONTRACT: C1618</t>
    </r>
    <r>
      <rPr>
        <sz val="10"/>
        <rFont val="Arial Narrow"/>
        <family val="2"/>
      </rPr>
      <t xml:space="preserve">
Bidder's pricing for each line item should carry its share of the costs of work, plus its share of overhead and profit. Bidders should avoid nominal pricing for some lines and enhanced pricing for other lines.
Bids that the PBC considers to be materially unbalanced will be rejected.</t>
    </r>
  </si>
  <si>
    <r>
      <rPr>
        <b/>
        <sz val="14"/>
        <rFont val="Arial Narrow"/>
        <family val="2"/>
      </rPr>
      <t xml:space="preserve">SCHEDULE OF PRICES </t>
    </r>
    <r>
      <rPr>
        <b/>
        <sz val="10"/>
        <rFont val="Arial Narrow"/>
        <family val="2"/>
      </rPr>
      <t xml:space="preserve">
CHICAGO DEPARTMENT OF TRANSPORTATION WORKS PROGRESS ADMINISTRATION ("WPA") STREET RECONSTRUCTION
LOCATION: E. 94th St. (from East End Ave. to Cregier Ave.)
 CDOT PROJECT NO.:</t>
    </r>
    <r>
      <rPr>
        <b/>
        <sz val="10"/>
        <color rgb="FFFF0000"/>
        <rFont val="Arial Narrow"/>
        <family val="2"/>
      </rPr>
      <t xml:space="preserve"> </t>
    </r>
    <r>
      <rPr>
        <b/>
        <sz val="10"/>
        <color theme="1"/>
        <rFont val="Arial Narrow"/>
        <family val="2"/>
      </rPr>
      <t>B-4-335</t>
    </r>
    <r>
      <rPr>
        <b/>
        <sz val="10"/>
        <rFont val="Arial Narrow"/>
        <family val="2"/>
      </rPr>
      <t xml:space="preserve"> PBC PROJECT NO.: 22335
PBC CONTRACT: C1618</t>
    </r>
    <r>
      <rPr>
        <sz val="10"/>
        <rFont val="Arial Narrow"/>
        <family val="2"/>
      </rPr>
      <t xml:space="preserve">
Bidder's pricing for each line item should carry its share of the costs of work, plus its share of overhead and profit. Bidders should avoid nominal pricing for some lines and enhanced pricing for other lines.
Bids that the PBC considers to be materially unbalanced will be rejected.</t>
    </r>
  </si>
  <si>
    <r>
      <rPr>
        <b/>
        <sz val="14"/>
        <rFont val="Arial Narrow"/>
        <family val="2"/>
      </rPr>
      <t xml:space="preserve">SCHEDULE OF PRICES </t>
    </r>
    <r>
      <rPr>
        <b/>
        <sz val="10"/>
        <rFont val="Arial Narrow"/>
        <family val="2"/>
      </rPr>
      <t xml:space="preserve">
CHICAGO DEPARTMENT OF TRANSPORTATION WORKS PROGRESS ADMINISTRATION ("WPA") STREET RECONSTRUCTION
LOCATION: S. Oakley Ave. (from W. Garfield Blvd. to W. 57th St.)
 CDOT PROJECT NO.:</t>
    </r>
    <r>
      <rPr>
        <b/>
        <sz val="10"/>
        <color theme="1"/>
        <rFont val="Arial Narrow"/>
        <family val="2"/>
      </rPr>
      <t xml:space="preserve"> B-4-334</t>
    </r>
    <r>
      <rPr>
        <b/>
        <sz val="10"/>
        <rFont val="Arial Narrow"/>
        <family val="2"/>
      </rPr>
      <t xml:space="preserve"> PBC PROJECT NO.: 22334
PBC CONTRACT: C1618</t>
    </r>
    <r>
      <rPr>
        <sz val="10"/>
        <rFont val="Arial Narrow"/>
        <family val="2"/>
      </rPr>
      <t xml:space="preserve">
Bidder's pricing for each line item should carry its share of the costs of work, plus its share of overhead and profit. Bidders should avoid nominal pricing for some lines and enhanced pricing for other lines.
Bids that the PBC considers to be materially unbalanced will be rejected.</t>
    </r>
  </si>
  <si>
    <t>TOTAL FOR 22336/B-4-336 -  SOUTH OAKLEY AVE.-58TH ST</t>
  </si>
  <si>
    <r>
      <t>GRAND TOTAL BASE BID - ALL STREETS (Total of Lines 4, 8</t>
    </r>
    <r>
      <rPr>
        <sz val="16"/>
        <color theme="5" tint="-0.249977111117893"/>
        <rFont val="Arial Narrow"/>
        <family val="2"/>
      </rPr>
      <t xml:space="preserve"> and</t>
    </r>
    <r>
      <rPr>
        <b/>
        <sz val="16"/>
        <color theme="5" tint="-0.249977111117893"/>
        <rFont val="Arial Narrow"/>
        <family val="2"/>
      </rPr>
      <t xml:space="preserve"> 12)</t>
    </r>
  </si>
  <si>
    <r>
      <rPr>
        <sz val="11"/>
        <color theme="1"/>
        <rFont val="Arial Narrow"/>
        <family val="2"/>
      </rPr>
      <t xml:space="preserve">1.  Prior to submitting your bid electronically, please do the following:
    a.	</t>
    </r>
    <r>
      <rPr>
        <b/>
        <sz val="11"/>
        <color theme="1"/>
        <rFont val="Arial Narrow"/>
        <family val="2"/>
      </rPr>
      <t>Ensure</t>
    </r>
    <r>
      <rPr>
        <sz val="11"/>
        <color theme="1"/>
        <rFont val="Arial Narrow"/>
        <family val="2"/>
      </rPr>
      <t xml:space="preserve"> Lines 2, 4, 6, 8, 10, and 12 in the Formula column and the Bidder's Information section have been populated. 
    b.	</t>
    </r>
    <r>
      <rPr>
        <b/>
        <sz val="11"/>
        <color theme="1"/>
        <rFont val="Arial Narrow"/>
        <family val="2"/>
      </rPr>
      <t>Save</t>
    </r>
    <r>
      <rPr>
        <sz val="11"/>
        <color theme="1"/>
        <rFont val="Arial Narrow"/>
        <family val="2"/>
      </rPr>
      <t xml:space="preserve"> the file.
    c.	</t>
    </r>
    <r>
      <rPr>
        <b/>
        <sz val="11"/>
        <color theme="1"/>
        <rFont val="Arial Narrow"/>
        <family val="2"/>
      </rPr>
      <t>Convert</t>
    </r>
    <r>
      <rPr>
        <sz val="11"/>
        <color theme="1"/>
        <rFont val="Arial Narrow"/>
        <family val="2"/>
      </rPr>
      <t xml:space="preserve"> the file to PDF.
    d.	</t>
    </r>
    <r>
      <rPr>
        <b/>
        <sz val="11"/>
        <color theme="1"/>
        <rFont val="Arial Narrow"/>
        <family val="2"/>
      </rPr>
      <t>Include</t>
    </r>
    <r>
      <rPr>
        <sz val="11"/>
        <color theme="1"/>
        <rFont val="Arial Narrow"/>
        <family val="2"/>
      </rPr>
      <t xml:space="preserve"> copy of the Award Criteria Figure worksheet </t>
    </r>
    <r>
      <rPr>
        <b/>
        <sz val="11"/>
        <color theme="1"/>
        <rFont val="Arial Narrow"/>
        <family val="2"/>
      </rPr>
      <t>within</t>
    </r>
    <r>
      <rPr>
        <sz val="11"/>
        <color theme="1"/>
        <rFont val="Arial Narrow"/>
        <family val="2"/>
      </rPr>
      <t xml:space="preserve"> the scanned copy of the bid. 
    e.	</t>
    </r>
    <r>
      <rPr>
        <b/>
        <sz val="11"/>
        <color theme="1"/>
        <rFont val="Arial Narrow"/>
        <family val="2"/>
      </rPr>
      <t>Attach</t>
    </r>
    <r>
      <rPr>
        <sz val="11"/>
        <color theme="1"/>
        <rFont val="Arial Narrow"/>
        <family val="2"/>
      </rPr>
      <t xml:space="preserve"> the PDF AND Excel version, </t>
    </r>
    <r>
      <rPr>
        <b/>
        <sz val="11"/>
        <color theme="1"/>
        <rFont val="Arial Narrow"/>
        <family val="2"/>
      </rPr>
      <t>along with</t>
    </r>
    <r>
      <rPr>
        <sz val="11"/>
        <color theme="1"/>
        <rFont val="Arial Narrow"/>
        <family val="2"/>
      </rPr>
      <t xml:space="preserve"> the scanned copy of the bid.
    f.	</t>
    </r>
    <r>
      <rPr>
        <b/>
        <sz val="11"/>
        <color theme="1"/>
        <rFont val="Arial Narrow"/>
        <family val="2"/>
      </rPr>
      <t>Send email</t>
    </r>
    <r>
      <rPr>
        <sz val="11"/>
        <color theme="1"/>
        <rFont val="Arial Narrow"/>
        <family val="2"/>
      </rPr>
      <t xml:space="preserve"> to: james.borkman@cityofchicago.org and pbc-procurment@cityofchicago.org.  </t>
    </r>
  </si>
  <si>
    <r>
      <t xml:space="preserve">Prior to submitting your bid electronically, please do the following:
1.	</t>
    </r>
    <r>
      <rPr>
        <b/>
        <sz val="10"/>
        <color theme="1"/>
        <rFont val="Arial Narrow"/>
        <family val="2"/>
      </rPr>
      <t>Ensure</t>
    </r>
    <r>
      <rPr>
        <sz val="10"/>
        <color theme="1"/>
        <rFont val="Arial Narrow"/>
        <family val="2"/>
      </rPr>
      <t xml:space="preserve"> ALL THREE (3) Schedule of Prices Worksheets are Complete.
2. </t>
    </r>
    <r>
      <rPr>
        <b/>
        <sz val="10"/>
        <color theme="1"/>
        <rFont val="Arial Narrow"/>
        <family val="2"/>
      </rPr>
      <t>Ensure</t>
    </r>
    <r>
      <rPr>
        <sz val="10"/>
        <color theme="1"/>
        <rFont val="Arial Narrow"/>
        <family val="2"/>
      </rPr>
      <t xml:space="preserve"> Award Criteria Worksheet is Complete.
3. </t>
    </r>
    <r>
      <rPr>
        <b/>
        <sz val="10"/>
        <color theme="1"/>
        <rFont val="Arial Narrow"/>
        <family val="2"/>
      </rPr>
      <t>Ensure</t>
    </r>
    <r>
      <rPr>
        <sz val="10"/>
        <color theme="1"/>
        <rFont val="Arial Narrow"/>
        <family val="2"/>
      </rPr>
      <t xml:space="preserve"> Surety Information section, and Bidder's Information section have been populated.
4.	</t>
    </r>
    <r>
      <rPr>
        <b/>
        <sz val="10"/>
        <color theme="1"/>
        <rFont val="Arial Narrow"/>
        <family val="2"/>
      </rPr>
      <t>Save</t>
    </r>
    <r>
      <rPr>
        <sz val="10"/>
        <color theme="1"/>
        <rFont val="Arial Narrow"/>
        <family val="2"/>
      </rPr>
      <t xml:space="preserve"> the file.
5.	</t>
    </r>
    <r>
      <rPr>
        <b/>
        <sz val="10"/>
        <color theme="1"/>
        <rFont val="Arial Narrow"/>
        <family val="2"/>
      </rPr>
      <t>Convert</t>
    </r>
    <r>
      <rPr>
        <sz val="10"/>
        <color theme="1"/>
        <rFont val="Arial Narrow"/>
        <family val="2"/>
      </rPr>
      <t xml:space="preserve"> the file to PDF.
6.	</t>
    </r>
    <r>
      <rPr>
        <b/>
        <sz val="10"/>
        <color theme="1"/>
        <rFont val="Arial Narrow"/>
        <family val="2"/>
      </rPr>
      <t>Include</t>
    </r>
    <r>
      <rPr>
        <sz val="10"/>
        <color theme="1"/>
        <rFont val="Arial Narrow"/>
        <family val="2"/>
      </rPr>
      <t xml:space="preserve"> copy of the Bid Form and Schedule of Prices </t>
    </r>
    <r>
      <rPr>
        <b/>
        <sz val="10"/>
        <color theme="1"/>
        <rFont val="Arial Narrow"/>
        <family val="2"/>
      </rPr>
      <t>within</t>
    </r>
    <r>
      <rPr>
        <sz val="10"/>
        <color theme="1"/>
        <rFont val="Arial Narrow"/>
        <family val="2"/>
      </rPr>
      <t xml:space="preserve"> the scanned copy of the bid. 
7.	</t>
    </r>
    <r>
      <rPr>
        <b/>
        <sz val="10"/>
        <color theme="1"/>
        <rFont val="Arial Narrow"/>
        <family val="2"/>
      </rPr>
      <t>Attach</t>
    </r>
    <r>
      <rPr>
        <sz val="10"/>
        <color theme="1"/>
        <rFont val="Arial Narrow"/>
        <family val="2"/>
      </rPr>
      <t xml:space="preserve"> the PDF version AND the Excel file, </t>
    </r>
    <r>
      <rPr>
        <b/>
        <sz val="10"/>
        <color theme="1"/>
        <rFont val="Arial Narrow"/>
        <family val="2"/>
      </rPr>
      <t>along with</t>
    </r>
    <r>
      <rPr>
        <sz val="10"/>
        <color theme="1"/>
        <rFont val="Arial Narrow"/>
        <family val="2"/>
      </rPr>
      <t xml:space="preserve"> the scanned copy of the bid.
8.	</t>
    </r>
    <r>
      <rPr>
        <b/>
        <sz val="10"/>
        <color theme="1"/>
        <rFont val="Arial Narrow"/>
        <family val="2"/>
      </rPr>
      <t>Send email</t>
    </r>
    <r>
      <rPr>
        <sz val="10"/>
        <color theme="1"/>
        <rFont val="Arial Narrow"/>
        <family val="2"/>
      </rPr>
      <t xml:space="preserve"> to: james.borkman@cityofchicago.org and pbc-procurement@cityofchicago.org</t>
    </r>
  </si>
  <si>
    <t>Bidders MUST use the Excel File available to bidders from the Cushing Planroom (http://dfs.cushingco.com/pbc.htm) or the
PBC Website (https://www.pbcchicago.com/?p=120721) to ensure accurate calculations for the Total Base Bid and Total Award Criteria.
Please follow instructions on the Bid Form (below) for Electronic Submission.</t>
  </si>
  <si>
    <t>Base Work Only automatically poulates from each Schedule of Prices Worksheet (Line 131)</t>
  </si>
  <si>
    <t>Equals Line 1 through 12.  Total Base Bid automatically populates.</t>
  </si>
  <si>
    <t>Based on Line 13 (Totat Base Bid figure).  Total Award Criteria Figure (Line 14) automatically populates from Award Criteria Figure Worksheet.</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</si>
</sst>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2">
    <numFmt numFmtId="44" formatCode="_(&quot;$&quot;* #,##0.00_);_(&quot;$&quot;* \(#,##0.00\);_(&quot;$&quot;* &quot;-&quot;??_);_(@_)"/>
    <numFmt numFmtId="164" formatCode="&quot;$&quot;#,##0.00"/>
  </numFmts>
  <fonts count="52" x14ac:knownFonts="1">
    <font>
      <sz val="11"/>
      <color theme="1"/>
      <name val="Calibri"/>
      <family val="2"/>
      <scheme val="minor"/>
    </font>
    <font>
      <sz val="11"/>
      <color theme="1"/>
      <name val="Arial Narrow"/>
      <family val="2"/>
    </font>
    <font>
      <b/>
      <sz val="14"/>
      <color theme="0"/>
      <name val="Arial Narrow"/>
      <family val="2"/>
    </font>
    <font>
      <b/>
      <sz val="14"/>
      <color theme="1"/>
      <name val="Arial Narrow"/>
      <family val="2"/>
    </font>
    <font>
      <b/>
      <sz val="11"/>
      <color theme="8" tint="-0.499984740745262"/>
      <name val="Arial Narrow"/>
      <family val="2"/>
    </font>
    <font>
      <b/>
      <sz val="11"/>
      <color theme="9" tint="-0.499984740745262"/>
      <name val="Arial Narrow"/>
      <family val="2"/>
    </font>
    <font>
      <sz val="14"/>
      <color theme="1"/>
      <name val="Arial Narrow"/>
      <family val="2"/>
    </font>
    <font>
      <b/>
      <sz val="14"/>
      <color theme="9" tint="-0.499984740745262"/>
      <name val="Arial Narrow"/>
      <family val="2"/>
    </font>
    <font>
      <b/>
      <sz val="14"/>
      <color theme="8" tint="-0.499984740745262"/>
      <name val="Arial Narrow"/>
      <family val="2"/>
    </font>
    <font>
      <b/>
      <sz val="14"/>
      <color rgb="FF0070C0"/>
      <name val="Arial Narrow"/>
      <family val="2"/>
    </font>
    <font>
      <sz val="18"/>
      <color theme="1"/>
      <name val="Arial Narrow"/>
      <family val="2"/>
    </font>
    <font>
      <sz val="28"/>
      <color theme="5" tint="-0.499984740745262"/>
      <name val="Arial Narrow"/>
      <family val="2"/>
    </font>
    <font>
      <sz val="10"/>
      <name val="Arial"/>
      <family val="2"/>
    </font>
    <font>
      <sz val="11"/>
      <color theme="1"/>
      <name val="Calibri"/>
      <family val="2"/>
      <scheme val="minor"/>
    </font>
    <font>
      <sz val="11"/>
      <color theme="0"/>
      <name val="Calibri"/>
      <family val="2"/>
      <scheme val="minor"/>
    </font>
    <font>
      <b/>
      <sz val="12"/>
      <color theme="0"/>
      <name val="Arial Narrow"/>
      <family val="2"/>
    </font>
    <font>
      <b/>
      <sz val="14"/>
      <name val="Arial Narrow"/>
      <family val="2"/>
    </font>
    <font>
      <b/>
      <sz val="20"/>
      <name val="Arial Narrow"/>
      <family val="2"/>
    </font>
    <font>
      <b/>
      <sz val="20"/>
      <color theme="0"/>
      <name val="Arial Narrow"/>
      <family val="2"/>
    </font>
    <font>
      <b/>
      <sz val="11"/>
      <color theme="0"/>
      <name val="Arial Narrow"/>
      <family val="2"/>
    </font>
    <font>
      <b/>
      <sz val="14"/>
      <color theme="1"/>
      <name val="Calibri"/>
      <family val="2"/>
      <scheme val="minor"/>
    </font>
    <font>
      <b/>
      <sz val="12"/>
      <color theme="8" tint="-0.499984740745262"/>
      <name val="Arial Narrow"/>
      <family val="2"/>
    </font>
    <font>
      <b/>
      <sz val="11"/>
      <color theme="1"/>
      <name val="Arial Narrow"/>
      <family val="2"/>
    </font>
    <font>
      <sz val="11"/>
      <color theme="0"/>
      <name val="Arial Narrow"/>
      <family val="2"/>
    </font>
    <font>
      <b/>
      <sz val="16"/>
      <color theme="0"/>
      <name val="Arial Narrow"/>
      <family val="2"/>
    </font>
    <font>
      <b/>
      <sz val="8"/>
      <color theme="1"/>
      <name val="Arial Narrow"/>
      <family val="2"/>
    </font>
    <font>
      <sz val="10"/>
      <color theme="1"/>
      <name val="Arial Narrow"/>
      <family val="2"/>
    </font>
    <font>
      <b/>
      <sz val="10"/>
      <color theme="1"/>
      <name val="Arial Narrow"/>
      <family val="2"/>
    </font>
    <font>
      <sz val="10"/>
      <name val="Arial Narrow"/>
      <family val="2"/>
    </font>
    <font>
      <sz val="10"/>
      <color theme="0"/>
      <name val="Arial Narrow"/>
      <family val="2"/>
    </font>
    <font>
      <sz val="10"/>
      <color rgb="FF000000"/>
      <name val="Times New Roman"/>
      <family val="1"/>
    </font>
    <font>
      <b/>
      <sz val="14"/>
      <color theme="7" tint="-0.499984740745262"/>
      <name val="Arial Narrow"/>
      <family val="2"/>
    </font>
    <font>
      <b/>
      <sz val="16"/>
      <color theme="5" tint="-0.249977111117893"/>
      <name val="Arial Narrow"/>
      <family val="2"/>
    </font>
    <font>
      <b/>
      <sz val="16"/>
      <color theme="3" tint="-0.249977111117893"/>
      <name val="Arial Narrow"/>
      <family val="2"/>
    </font>
    <font>
      <b/>
      <sz val="16"/>
      <color theme="1" tint="4.9989318521683403E-2"/>
      <name val="Arial Narrow"/>
      <family val="2"/>
    </font>
    <font>
      <b/>
      <sz val="22"/>
      <color theme="1" tint="4.9989318521683403E-2"/>
      <name val="Arial Narrow"/>
      <family val="2"/>
    </font>
    <font>
      <b/>
      <sz val="18"/>
      <color theme="1" tint="4.9989318521683403E-2"/>
      <name val="Arial Narrow"/>
      <family val="2"/>
    </font>
    <font>
      <b/>
      <sz val="12"/>
      <color theme="1" tint="0.34998626667073579"/>
      <name val="Arial Narrow"/>
      <family val="2"/>
    </font>
    <font>
      <b/>
      <sz val="10"/>
      <name val="Arial Narrow"/>
      <family val="2"/>
    </font>
    <font>
      <b/>
      <sz val="8"/>
      <color theme="0"/>
      <name val="Arial"/>
      <family val="2"/>
    </font>
    <font>
      <sz val="8"/>
      <color theme="1"/>
      <name val="Arial Narrow"/>
      <family val="2"/>
    </font>
    <font>
      <b/>
      <sz val="12"/>
      <color theme="9" tint="-0.499984740745262"/>
      <name val="Arial Narrow"/>
      <family val="2"/>
    </font>
    <font>
      <b/>
      <sz val="12"/>
      <color theme="7" tint="-0.499984740745262"/>
      <name val="Arial Narrow"/>
      <family val="2"/>
    </font>
    <font>
      <sz val="11"/>
      <color rgb="FF0070C0"/>
      <name val="Arial Narrow"/>
      <family val="2"/>
    </font>
    <font>
      <b/>
      <sz val="18"/>
      <color rgb="FF0070C0"/>
      <name val="Arial Narrow"/>
      <family val="2"/>
    </font>
    <font>
      <b/>
      <sz val="14"/>
      <color theme="1" tint="4.9989318521683403E-2"/>
      <name val="Arial Narrow"/>
      <family val="2"/>
    </font>
    <font>
      <b/>
      <sz val="10"/>
      <color rgb="FFFF0000"/>
      <name val="Arial Narrow"/>
      <family val="2"/>
    </font>
    <font>
      <sz val="10"/>
      <color rgb="FF000000"/>
      <name val="Arial Narrow"/>
      <family val="2"/>
    </font>
    <font>
      <sz val="16"/>
      <color theme="5" tint="-0.249977111117893"/>
      <name val="Arial Narrow"/>
      <family val="2"/>
    </font>
    <font>
      <sz val="18"/>
      <color theme="9" tint="-0.499984740745262"/>
      <name val="Arial Narrow"/>
      <family val="2"/>
    </font>
    <font>
      <sz val="18"/>
      <color theme="8" tint="-0.499984740745262"/>
      <name val="Arial Narrow"/>
      <family val="2"/>
    </font>
    <font>
      <sz val="20"/>
      <color theme="8" tint="-0.499984740745262"/>
      <name val="Arial Narrow"/>
      <family val="2"/>
    </font>
  </fonts>
  <fills count="28">
    <fill>
      <patternFill patternType="none"/>
    </fill>
    <fill>
      <patternFill patternType="gray125"/>
    </fill>
    <fill>
      <patternFill patternType="solid">
        <fgColor theme="9" tint="-0.499984740745262"/>
        <bgColor indexed="64"/>
      </patternFill>
    </fill>
    <fill>
      <patternFill patternType="solid">
        <fgColor theme="8" tint="-0.499984740745262"/>
        <bgColor indexed="64"/>
      </patternFill>
    </fill>
    <fill>
      <patternFill patternType="solid">
        <fgColor theme="9" tint="0.59999389629810485"/>
        <bgColor indexed="64"/>
      </patternFill>
    </fill>
    <fill>
      <patternFill patternType="solid">
        <fgColor theme="9" tint="0.79998168889431442"/>
        <bgColor indexed="64"/>
      </patternFill>
    </fill>
    <fill>
      <patternFill patternType="solid">
        <fgColor theme="8" tint="0.59999389629810485"/>
        <bgColor indexed="64"/>
      </patternFill>
    </fill>
    <fill>
      <patternFill patternType="solid">
        <fgColor theme="7" tint="-0.499984740745262"/>
        <bgColor indexed="64"/>
      </patternFill>
    </fill>
    <fill>
      <patternFill patternType="solid">
        <fgColor theme="8" tint="0.79998168889431442"/>
        <bgColor indexed="64"/>
      </patternFill>
    </fill>
    <fill>
      <patternFill patternType="solid">
        <fgColor theme="0" tint="-4.9989318521683403E-2"/>
        <bgColor indexed="64"/>
      </patternFill>
    </fill>
    <fill>
      <patternFill patternType="solid">
        <fgColor theme="6" tint="0.79998168889431442"/>
        <bgColor indexed="64"/>
      </patternFill>
    </fill>
    <fill>
      <patternFill patternType="solid">
        <fgColor theme="4" tint="0.79998168889431442"/>
        <bgColor indexed="64"/>
      </patternFill>
    </fill>
    <fill>
      <patternFill patternType="solid">
        <fgColor theme="0"/>
        <bgColor indexed="64"/>
      </patternFill>
    </fill>
    <fill>
      <patternFill patternType="solid">
        <fgColor theme="9"/>
        <bgColor indexed="64"/>
      </patternFill>
    </fill>
    <fill>
      <patternFill patternType="solid">
        <fgColor rgb="FFE5F5FF"/>
        <bgColor indexed="64"/>
      </patternFill>
    </fill>
    <fill>
      <patternFill patternType="solid">
        <fgColor theme="0" tint="-0.14999847407452621"/>
        <bgColor indexed="64"/>
      </patternFill>
    </fill>
    <fill>
      <patternFill patternType="solid">
        <fgColor rgb="FFFFFFCC"/>
        <bgColor indexed="64"/>
      </patternFill>
    </fill>
    <fill>
      <patternFill patternType="solid">
        <fgColor rgb="FFFCD5B4"/>
        <bgColor indexed="64"/>
      </patternFill>
    </fill>
    <fill>
      <patternFill patternType="solid">
        <fgColor rgb="FFB7DEE8"/>
        <bgColor indexed="64"/>
      </patternFill>
    </fill>
    <fill>
      <patternFill patternType="solid">
        <fgColor theme="7" tint="0.59999389629810485"/>
        <bgColor indexed="64"/>
      </patternFill>
    </fill>
    <fill>
      <patternFill patternType="solid">
        <fgColor theme="7" tint="0.79998168889431442"/>
        <bgColor indexed="64"/>
      </patternFill>
    </fill>
    <fill>
      <patternFill patternType="solid">
        <fgColor theme="0" tint="-0.499984740745262"/>
        <bgColor indexed="64"/>
      </patternFill>
    </fill>
    <fill>
      <patternFill patternType="solid">
        <fgColor theme="5" tint="0.79998168889431442"/>
        <bgColor indexed="64"/>
      </patternFill>
    </fill>
    <fill>
      <patternFill patternType="solid">
        <fgColor theme="5" tint="-0.249977111117893"/>
        <bgColor indexed="64"/>
      </patternFill>
    </fill>
    <fill>
      <patternFill patternType="solid">
        <fgColor theme="3" tint="-0.249977111117893"/>
        <bgColor indexed="64"/>
      </patternFill>
    </fill>
    <fill>
      <patternFill patternType="solid">
        <fgColor theme="1" tint="4.9989318521683403E-2"/>
        <bgColor indexed="64"/>
      </patternFill>
    </fill>
    <fill>
      <patternFill patternType="solid">
        <fgColor theme="5" tint="-0.499984740745262"/>
        <bgColor indexed="64"/>
      </patternFill>
    </fill>
    <fill>
      <patternFill patternType="solid">
        <fgColor theme="3" tint="-0.499984740745262"/>
        <bgColor indexed="64"/>
      </patternFill>
    </fill>
  </fills>
  <borders count="90">
    <border>
      <left/>
      <right/>
      <top/>
      <bottom/>
      <diagonal/>
    </border>
    <border>
      <left style="medium">
        <color theme="0" tint="-0.24994659260841701"/>
      </left>
      <right/>
      <top style="medium">
        <color theme="0" tint="-0.24994659260841701"/>
      </top>
      <bottom/>
      <diagonal/>
    </border>
    <border>
      <left/>
      <right/>
      <top style="medium">
        <color theme="0" tint="-0.24994659260841701"/>
      </top>
      <bottom/>
      <diagonal/>
    </border>
    <border>
      <left style="medium">
        <color theme="0" tint="-0.24994659260841701"/>
      </left>
      <right/>
      <top/>
      <bottom/>
      <diagonal/>
    </border>
    <border>
      <left style="medium">
        <color theme="0" tint="-0.24994659260841701"/>
      </left>
      <right/>
      <top/>
      <bottom style="medium">
        <color theme="0" tint="-0.24994659260841701"/>
      </bottom>
      <diagonal/>
    </border>
    <border>
      <left/>
      <right/>
      <top/>
      <bottom style="medium">
        <color theme="0" tint="-0.24994659260841701"/>
      </bottom>
      <diagonal/>
    </border>
    <border>
      <left style="medium">
        <color theme="0" tint="-0.24994659260841701"/>
      </left>
      <right/>
      <top style="medium">
        <color theme="0" tint="-0.24994659260841701"/>
      </top>
      <bottom style="medium">
        <color theme="0" tint="-0.24994659260841701"/>
      </bottom>
      <diagonal/>
    </border>
    <border>
      <left/>
      <right/>
      <top style="medium">
        <color theme="0" tint="-0.24994659260841701"/>
      </top>
      <bottom style="medium">
        <color theme="0" tint="-0.24994659260841701"/>
      </bottom>
      <diagonal/>
    </border>
    <border>
      <left style="medium">
        <color theme="0" tint="-0.24994659260841701"/>
      </left>
      <right/>
      <top/>
      <bottom style="hair">
        <color theme="0" tint="-0.24994659260841701"/>
      </bottom>
      <diagonal/>
    </border>
    <border>
      <left/>
      <right/>
      <top/>
      <bottom style="hair">
        <color theme="0" tint="-0.24994659260841701"/>
      </bottom>
      <diagonal/>
    </border>
    <border>
      <left style="medium">
        <color theme="0" tint="-0.24994659260841701"/>
      </left>
      <right/>
      <top style="hair">
        <color theme="0" tint="-0.24994659260841701"/>
      </top>
      <bottom style="hair">
        <color theme="0" tint="-0.24994659260841701"/>
      </bottom>
      <diagonal/>
    </border>
    <border>
      <left/>
      <right/>
      <top style="hair">
        <color theme="0" tint="-0.24994659260841701"/>
      </top>
      <bottom style="hair">
        <color theme="0" tint="-0.24994659260841701"/>
      </bottom>
      <diagonal/>
    </border>
    <border>
      <left style="medium">
        <color theme="0" tint="-0.24994659260841701"/>
      </left>
      <right/>
      <top style="thin">
        <color theme="0" tint="-0.24994659260841701"/>
      </top>
      <bottom style="hair">
        <color theme="0" tint="-0.14996795556505021"/>
      </bottom>
      <diagonal/>
    </border>
    <border>
      <left/>
      <right/>
      <top style="thin">
        <color theme="0" tint="-0.24994659260841701"/>
      </top>
      <bottom style="hair">
        <color theme="0" tint="-0.14996795556505021"/>
      </bottom>
      <diagonal/>
    </border>
    <border>
      <left/>
      <right style="medium">
        <color theme="0" tint="-0.24994659260841701"/>
      </right>
      <top style="medium">
        <color theme="0" tint="-0.24994659260841701"/>
      </top>
      <bottom style="medium">
        <color theme="0" tint="-0.24994659260841701"/>
      </bottom>
      <diagonal/>
    </border>
    <border>
      <left/>
      <right/>
      <top style="medium">
        <color theme="0" tint="-0.24994659260841701"/>
      </top>
      <bottom style="thin">
        <color theme="0" tint="-0.24994659260841701"/>
      </bottom>
      <diagonal/>
    </border>
    <border>
      <left/>
      <right/>
      <top style="thin">
        <color theme="0" tint="-0.24994659260841701"/>
      </top>
      <bottom style="thin">
        <color theme="0" tint="-0.24994659260841701"/>
      </bottom>
      <diagonal/>
    </border>
    <border>
      <left/>
      <right/>
      <top style="thin">
        <color theme="0" tint="-0.24994659260841701"/>
      </top>
      <bottom style="medium">
        <color theme="0" tint="-0.24994659260841701"/>
      </bottom>
      <diagonal/>
    </border>
    <border>
      <left style="thin">
        <color theme="0" tint="-0.24994659260841701"/>
      </left>
      <right style="thin">
        <color theme="0" tint="-0.24994659260841701"/>
      </right>
      <top style="medium">
        <color theme="0" tint="-0.24994659260841701"/>
      </top>
      <bottom style="thin">
        <color theme="0" tint="-0.24994659260841701"/>
      </bottom>
      <diagonal/>
    </border>
    <border>
      <left style="thin">
        <color theme="0" tint="-0.24994659260841701"/>
      </left>
      <right style="thin">
        <color theme="0" tint="-0.24994659260841701"/>
      </right>
      <top style="thin">
        <color theme="0" tint="-0.24994659260841701"/>
      </top>
      <bottom style="thin">
        <color theme="0" tint="-0.24994659260841701"/>
      </bottom>
      <diagonal/>
    </border>
    <border>
      <left style="thin">
        <color theme="0" tint="-0.24994659260841701"/>
      </left>
      <right/>
      <top style="thin">
        <color theme="0" tint="-0.24994659260841701"/>
      </top>
      <bottom style="thin">
        <color theme="0" tint="-0.24994659260841701"/>
      </bottom>
      <diagonal/>
    </border>
    <border>
      <left style="thin">
        <color rgb="FF000000"/>
      </left>
      <right/>
      <top style="thin">
        <color rgb="FF000000"/>
      </top>
      <bottom/>
      <diagonal/>
    </border>
    <border>
      <left/>
      <right/>
      <top style="thin">
        <color rgb="FF000000"/>
      </top>
      <bottom/>
      <diagonal/>
    </border>
    <border>
      <left style="thin">
        <color theme="9" tint="-0.499984740745262"/>
      </left>
      <right style="thin">
        <color theme="9" tint="-0.499984740745262"/>
      </right>
      <top style="thin">
        <color theme="9" tint="-0.499984740745262"/>
      </top>
      <bottom style="medium">
        <color theme="9" tint="-0.499984740745262"/>
      </bottom>
      <diagonal/>
    </border>
    <border>
      <left/>
      <right style="thin">
        <color rgb="FF000000"/>
      </right>
      <top style="thin">
        <color rgb="FF000000"/>
      </top>
      <bottom/>
      <diagonal/>
    </border>
    <border>
      <left style="medium">
        <color theme="9" tint="-0.499984740745262"/>
      </left>
      <right style="thin">
        <color theme="9" tint="-0.499984740745262"/>
      </right>
      <top style="medium">
        <color theme="9" tint="-0.499984740745262"/>
      </top>
      <bottom style="medium">
        <color theme="9" tint="-0.499984740745262"/>
      </bottom>
      <diagonal/>
    </border>
    <border>
      <left style="thin">
        <color theme="9" tint="-0.499984740745262"/>
      </left>
      <right style="thin">
        <color theme="9" tint="-0.499984740745262"/>
      </right>
      <top style="medium">
        <color theme="9" tint="-0.499984740745262"/>
      </top>
      <bottom style="medium">
        <color theme="9" tint="-0.499984740745262"/>
      </bottom>
      <diagonal/>
    </border>
    <border>
      <left style="thin">
        <color theme="9" tint="-0.499984740745262"/>
      </left>
      <right style="medium">
        <color theme="9" tint="-0.499984740745262"/>
      </right>
      <top style="medium">
        <color theme="9" tint="-0.499984740745262"/>
      </top>
      <bottom style="medium">
        <color theme="9" tint="-0.499984740745262"/>
      </bottom>
      <diagonal/>
    </border>
    <border>
      <left/>
      <right/>
      <top style="medium">
        <color theme="9" tint="-0.499984740745262"/>
      </top>
      <bottom style="medium">
        <color theme="9" tint="-0.499984740745262"/>
      </bottom>
      <diagonal/>
    </border>
    <border>
      <left/>
      <right style="medium">
        <color theme="9" tint="-0.499984740745262"/>
      </right>
      <top style="medium">
        <color theme="9" tint="-0.499984740745262"/>
      </top>
      <bottom style="medium">
        <color theme="9" tint="-0.499984740745262"/>
      </bottom>
      <diagonal/>
    </border>
    <border>
      <left style="thin">
        <color theme="8" tint="-0.499984740745262"/>
      </left>
      <right style="thin">
        <color theme="8" tint="-0.499984740745262"/>
      </right>
      <top style="thin">
        <color theme="8" tint="-0.499984740745262"/>
      </top>
      <bottom style="medium">
        <color theme="8" tint="-0.499984740745262"/>
      </bottom>
      <diagonal/>
    </border>
    <border>
      <left style="medium">
        <color theme="8" tint="-0.499984740745262"/>
      </left>
      <right style="thin">
        <color theme="8" tint="-0.499984740745262"/>
      </right>
      <top style="medium">
        <color theme="8" tint="-0.499984740745262"/>
      </top>
      <bottom style="thin">
        <color theme="8" tint="-0.499984740745262"/>
      </bottom>
      <diagonal/>
    </border>
    <border>
      <left style="thin">
        <color theme="8" tint="-0.499984740745262"/>
      </left>
      <right style="thin">
        <color theme="8" tint="-0.499984740745262"/>
      </right>
      <top style="medium">
        <color theme="8" tint="-0.499984740745262"/>
      </top>
      <bottom style="thin">
        <color theme="8" tint="-0.499984740745262"/>
      </bottom>
      <diagonal/>
    </border>
    <border>
      <left style="thin">
        <color theme="8" tint="-0.499984740745262"/>
      </left>
      <right style="medium">
        <color theme="8" tint="-0.499984740745262"/>
      </right>
      <top style="medium">
        <color theme="8" tint="-0.499984740745262"/>
      </top>
      <bottom style="thin">
        <color theme="8" tint="-0.499984740745262"/>
      </bottom>
      <diagonal/>
    </border>
    <border>
      <left style="thin">
        <color theme="7" tint="-0.499984740745262"/>
      </left>
      <right style="thin">
        <color theme="7" tint="-0.499984740745262"/>
      </right>
      <top style="thin">
        <color theme="7" tint="-0.499984740745262"/>
      </top>
      <bottom style="medium">
        <color theme="7" tint="-0.499984740745262"/>
      </bottom>
      <diagonal/>
    </border>
    <border>
      <left/>
      <right/>
      <top style="medium">
        <color theme="7" tint="-0.499984740745262"/>
      </top>
      <bottom style="medium">
        <color theme="7" tint="-0.499984740745262"/>
      </bottom>
      <diagonal/>
    </border>
    <border>
      <left/>
      <right style="medium">
        <color theme="7" tint="-0.499984740745262"/>
      </right>
      <top style="medium">
        <color theme="7" tint="-0.499984740745262"/>
      </top>
      <bottom style="medium">
        <color theme="7" tint="-0.499984740745262"/>
      </bottom>
      <diagonal/>
    </border>
    <border>
      <left/>
      <right/>
      <top style="medium">
        <color theme="8" tint="-0.499984740745262"/>
      </top>
      <bottom style="medium">
        <color theme="8" tint="-0.499984740745262"/>
      </bottom>
      <diagonal/>
    </border>
    <border>
      <left/>
      <right style="medium">
        <color theme="8" tint="-0.499984740745262"/>
      </right>
      <top style="medium">
        <color theme="8" tint="-0.499984740745262"/>
      </top>
      <bottom style="medium">
        <color theme="8" tint="-0.499984740745262"/>
      </bottom>
      <diagonal/>
    </border>
    <border>
      <left style="medium">
        <color theme="7" tint="-0.499984740745262"/>
      </left>
      <right style="thin">
        <color theme="7" tint="-0.499984740745262"/>
      </right>
      <top style="medium">
        <color theme="7" tint="-0.499984740745262"/>
      </top>
      <bottom style="thin">
        <color theme="7" tint="-0.499984740745262"/>
      </bottom>
      <diagonal/>
    </border>
    <border>
      <left style="thin">
        <color theme="7" tint="-0.499984740745262"/>
      </left>
      <right style="thin">
        <color theme="7" tint="-0.499984740745262"/>
      </right>
      <top style="medium">
        <color theme="7" tint="-0.499984740745262"/>
      </top>
      <bottom style="thin">
        <color theme="7" tint="-0.499984740745262"/>
      </bottom>
      <diagonal/>
    </border>
    <border>
      <left style="thin">
        <color theme="7" tint="-0.499984740745262"/>
      </left>
      <right style="medium">
        <color theme="7" tint="-0.499984740745262"/>
      </right>
      <top style="medium">
        <color theme="7" tint="-0.499984740745262"/>
      </top>
      <bottom style="thin">
        <color theme="7" tint="-0.499984740745262"/>
      </bottom>
      <diagonal/>
    </border>
    <border>
      <left style="medium">
        <color theme="0" tint="-0.499984740745262"/>
      </left>
      <right/>
      <top style="medium">
        <color theme="0" tint="-0.499984740745262"/>
      </top>
      <bottom/>
      <diagonal/>
    </border>
    <border>
      <left/>
      <right/>
      <top style="medium">
        <color theme="0" tint="-0.499984740745262"/>
      </top>
      <bottom/>
      <diagonal/>
    </border>
    <border>
      <left/>
      <right style="medium">
        <color theme="0" tint="-0.499984740745262"/>
      </right>
      <top style="medium">
        <color theme="0" tint="-0.499984740745262"/>
      </top>
      <bottom/>
      <diagonal/>
    </border>
    <border>
      <left style="medium">
        <color theme="0" tint="-0.499984740745262"/>
      </left>
      <right/>
      <top/>
      <bottom/>
      <diagonal/>
    </border>
    <border>
      <left/>
      <right style="medium">
        <color theme="0" tint="-0.499984740745262"/>
      </right>
      <top/>
      <bottom/>
      <diagonal/>
    </border>
    <border>
      <left style="medium">
        <color theme="0" tint="-0.499984740745262"/>
      </left>
      <right/>
      <top/>
      <bottom style="medium">
        <color theme="0" tint="-0.24994659260841701"/>
      </bottom>
      <diagonal/>
    </border>
    <border>
      <left/>
      <right style="medium">
        <color theme="0" tint="-0.499984740745262"/>
      </right>
      <top/>
      <bottom style="medium">
        <color theme="0" tint="-0.24994659260841701"/>
      </bottom>
      <diagonal/>
    </border>
    <border>
      <left style="medium">
        <color theme="0" tint="-0.499984740745262"/>
      </left>
      <right/>
      <top style="medium">
        <color theme="0" tint="-0.24994659260841701"/>
      </top>
      <bottom style="medium">
        <color theme="0" tint="-0.24994659260841701"/>
      </bottom>
      <diagonal/>
    </border>
    <border>
      <left/>
      <right style="medium">
        <color theme="0" tint="-0.499984740745262"/>
      </right>
      <top style="medium">
        <color theme="0" tint="-0.24994659260841701"/>
      </top>
      <bottom style="medium">
        <color theme="0" tint="-0.24994659260841701"/>
      </bottom>
      <diagonal/>
    </border>
    <border>
      <left style="medium">
        <color theme="0" tint="-0.499984740745262"/>
      </left>
      <right style="medium">
        <color theme="0" tint="-0.24994659260841701"/>
      </right>
      <top style="medium">
        <color theme="0" tint="-0.24994659260841701"/>
      </top>
      <bottom/>
      <diagonal/>
    </border>
    <border>
      <left/>
      <right style="medium">
        <color theme="0" tint="-0.499984740745262"/>
      </right>
      <top style="medium">
        <color theme="0" tint="-0.24994659260841701"/>
      </top>
      <bottom/>
      <diagonal/>
    </border>
    <border>
      <left style="medium">
        <color theme="0" tint="-0.499984740745262"/>
      </left>
      <right style="medium">
        <color theme="0" tint="-0.24994659260841701"/>
      </right>
      <top/>
      <bottom/>
      <diagonal/>
    </border>
    <border>
      <left/>
      <right style="medium">
        <color theme="0" tint="-0.499984740745262"/>
      </right>
      <top/>
      <bottom style="hair">
        <color theme="0" tint="-0.24994659260841701"/>
      </bottom>
      <diagonal/>
    </border>
    <border>
      <left/>
      <right style="medium">
        <color theme="0" tint="-0.499984740745262"/>
      </right>
      <top style="hair">
        <color theme="0" tint="-0.14996795556505021"/>
      </top>
      <bottom style="hair">
        <color theme="0" tint="-0.14996795556505021"/>
      </bottom>
      <diagonal/>
    </border>
    <border>
      <left/>
      <right style="medium">
        <color theme="0" tint="-0.499984740745262"/>
      </right>
      <top style="hair">
        <color theme="0" tint="-0.14996795556505021"/>
      </top>
      <bottom style="medium">
        <color theme="0" tint="-0.24994659260841701"/>
      </bottom>
      <diagonal/>
    </border>
    <border>
      <left style="medium">
        <color theme="0" tint="-0.499984740745262"/>
      </left>
      <right style="medium">
        <color theme="0" tint="-0.24994659260841701"/>
      </right>
      <top/>
      <bottom style="medium">
        <color theme="0" tint="-0.24994659260841701"/>
      </bottom>
      <diagonal/>
    </border>
    <border>
      <left style="medium">
        <color theme="0" tint="-0.499984740745262"/>
      </left>
      <right style="medium">
        <color theme="0" tint="-0.24994659260841701"/>
      </right>
      <top style="medium">
        <color theme="0" tint="-0.24994659260841701"/>
      </top>
      <bottom style="medium">
        <color theme="0" tint="-0.24994659260841701"/>
      </bottom>
      <diagonal/>
    </border>
    <border>
      <left/>
      <right style="medium">
        <color theme="0" tint="-0.499984740745262"/>
      </right>
      <top style="thin">
        <color theme="0" tint="-0.24994659260841701"/>
      </top>
      <bottom style="medium">
        <color theme="0" tint="-0.24994659260841701"/>
      </bottom>
      <diagonal/>
    </border>
    <border>
      <left/>
      <right style="medium">
        <color theme="0" tint="-0.499984740745262"/>
      </right>
      <top style="medium">
        <color theme="0" tint="-0.24994659260841701"/>
      </top>
      <bottom style="thin">
        <color theme="0" tint="-0.24994659260841701"/>
      </bottom>
      <diagonal/>
    </border>
    <border>
      <left/>
      <right style="medium">
        <color theme="0" tint="-0.499984740745262"/>
      </right>
      <top style="thin">
        <color theme="0" tint="-0.24994659260841701"/>
      </top>
      <bottom style="thin">
        <color theme="0" tint="-0.24994659260841701"/>
      </bottom>
      <diagonal/>
    </border>
    <border>
      <left style="medium">
        <color theme="0" tint="-0.499984740745262"/>
      </left>
      <right/>
      <top style="medium">
        <color theme="0" tint="-0.24994659260841701"/>
      </top>
      <bottom/>
      <diagonal/>
    </border>
    <border>
      <left style="medium">
        <color theme="0" tint="-0.499984740745262"/>
      </left>
      <right style="thin">
        <color theme="0" tint="-0.24994659260841701"/>
      </right>
      <top style="medium">
        <color theme="0" tint="-0.24994659260841701"/>
      </top>
      <bottom style="thin">
        <color theme="0" tint="-0.24994659260841701"/>
      </bottom>
      <diagonal/>
    </border>
    <border>
      <left style="thin">
        <color theme="0" tint="-0.24994659260841701"/>
      </left>
      <right style="medium">
        <color theme="0" tint="-0.499984740745262"/>
      </right>
      <top style="medium">
        <color theme="0" tint="-0.24994659260841701"/>
      </top>
      <bottom style="thin">
        <color theme="0" tint="-0.24994659260841701"/>
      </bottom>
      <diagonal/>
    </border>
    <border>
      <left style="medium">
        <color theme="0" tint="-0.499984740745262"/>
      </left>
      <right style="thin">
        <color theme="0" tint="-0.24994659260841701"/>
      </right>
      <top style="thin">
        <color theme="0" tint="-0.24994659260841701"/>
      </top>
      <bottom style="thin">
        <color theme="0" tint="-0.24994659260841701"/>
      </bottom>
      <diagonal/>
    </border>
    <border>
      <left style="medium">
        <color theme="0" tint="-0.499984740745262"/>
      </left>
      <right style="thin">
        <color theme="0" tint="-0.24994659260841701"/>
      </right>
      <top style="thin">
        <color theme="0" tint="-0.24994659260841701"/>
      </top>
      <bottom style="medium">
        <color theme="0" tint="-0.499984740745262"/>
      </bottom>
      <diagonal/>
    </border>
    <border>
      <left style="thin">
        <color theme="0" tint="-0.24994659260841701"/>
      </left>
      <right style="thin">
        <color theme="0" tint="-0.24994659260841701"/>
      </right>
      <top style="thin">
        <color theme="0" tint="-0.24994659260841701"/>
      </top>
      <bottom style="medium">
        <color theme="0" tint="-0.499984740745262"/>
      </bottom>
      <diagonal/>
    </border>
    <border>
      <left style="thin">
        <color theme="0" tint="-0.24994659260841701"/>
      </left>
      <right/>
      <top style="thin">
        <color theme="0" tint="-0.24994659260841701"/>
      </top>
      <bottom style="medium">
        <color theme="0" tint="-0.499984740745262"/>
      </bottom>
      <diagonal/>
    </border>
    <border>
      <left/>
      <right style="medium">
        <color theme="0" tint="-0.499984740745262"/>
      </right>
      <top style="thin">
        <color theme="0" tint="-0.24994659260841701"/>
      </top>
      <bottom style="medium">
        <color theme="0" tint="-0.499984740745262"/>
      </bottom>
      <diagonal/>
    </border>
    <border>
      <left style="thick">
        <color theme="0" tint="-0.499984740745262"/>
      </left>
      <right/>
      <top style="thick">
        <color theme="0" tint="-0.499984740745262"/>
      </top>
      <bottom/>
      <diagonal/>
    </border>
    <border>
      <left/>
      <right style="thick">
        <color theme="0" tint="-0.499984740745262"/>
      </right>
      <top style="thick">
        <color theme="0" tint="-0.499984740745262"/>
      </top>
      <bottom/>
      <diagonal/>
    </border>
    <border>
      <left style="thick">
        <color theme="0" tint="-0.499984740745262"/>
      </left>
      <right/>
      <top/>
      <bottom/>
      <diagonal/>
    </border>
    <border>
      <left/>
      <right style="thick">
        <color theme="0" tint="-0.499984740745262"/>
      </right>
      <top/>
      <bottom/>
      <diagonal/>
    </border>
    <border>
      <left style="thin">
        <color theme="0" tint="-0.24994659260841701"/>
      </left>
      <right style="thick">
        <color theme="0" tint="-0.499984740745262"/>
      </right>
      <top/>
      <bottom/>
      <diagonal/>
    </border>
    <border>
      <left style="medium">
        <color theme="8" tint="0.59996337778862885"/>
      </left>
      <right style="thick">
        <color theme="0" tint="-0.499984740745262"/>
      </right>
      <top/>
      <bottom/>
      <diagonal/>
    </border>
    <border>
      <left style="thick">
        <color theme="0" tint="-0.499984740745262"/>
      </left>
      <right/>
      <top style="medium">
        <color theme="0" tint="-0.24994659260841701"/>
      </top>
      <bottom style="medium">
        <color theme="0" tint="-0.24994659260841701"/>
      </bottom>
      <diagonal/>
    </border>
    <border>
      <left style="medium">
        <color theme="0" tint="-0.24994659260841701"/>
      </left>
      <right style="thick">
        <color theme="0" tint="-0.499984740745262"/>
      </right>
      <top style="medium">
        <color theme="0" tint="-0.24994659260841701"/>
      </top>
      <bottom style="medium">
        <color theme="0" tint="-0.24994659260841701"/>
      </bottom>
      <diagonal/>
    </border>
    <border>
      <left/>
      <right style="thick">
        <color theme="0" tint="-0.499984740745262"/>
      </right>
      <top style="medium">
        <color theme="0" tint="-0.24994659260841701"/>
      </top>
      <bottom style="medium">
        <color theme="0" tint="-0.24994659260841701"/>
      </bottom>
      <diagonal/>
    </border>
    <border>
      <left style="thick">
        <color theme="0" tint="-0.499984740745262"/>
      </left>
      <right/>
      <top style="medium">
        <color theme="0" tint="-0.24994659260841701"/>
      </top>
      <bottom/>
      <diagonal/>
    </border>
    <border>
      <left/>
      <right style="thick">
        <color theme="0" tint="-0.499984740745262"/>
      </right>
      <top style="medium">
        <color theme="0" tint="-0.24994659260841701"/>
      </top>
      <bottom style="thin">
        <color theme="0" tint="-0.24994659260841701"/>
      </bottom>
      <diagonal/>
    </border>
    <border>
      <left/>
      <right style="thick">
        <color theme="0" tint="-0.499984740745262"/>
      </right>
      <top style="thin">
        <color theme="0" tint="-0.24994659260841701"/>
      </top>
      <bottom style="thin">
        <color theme="0" tint="-0.24994659260841701"/>
      </bottom>
      <diagonal/>
    </border>
    <border>
      <left/>
      <right style="thick">
        <color theme="0" tint="-0.499984740745262"/>
      </right>
      <top style="medium">
        <color theme="0" tint="-0.24994659260841701"/>
      </top>
      <bottom/>
      <diagonal/>
    </border>
    <border>
      <left style="thick">
        <color theme="0" tint="-0.499984740745262"/>
      </left>
      <right/>
      <top/>
      <bottom style="thick">
        <color theme="0" tint="-0.499984740745262"/>
      </bottom>
      <diagonal/>
    </border>
    <border>
      <left/>
      <right/>
      <top/>
      <bottom style="thick">
        <color theme="0" tint="-0.499984740745262"/>
      </bottom>
      <diagonal/>
    </border>
    <border>
      <left/>
      <right style="thick">
        <color theme="0" tint="-0.499984740745262"/>
      </right>
      <top/>
      <bottom style="thick">
        <color theme="0" tint="-0.499984740745262"/>
      </bottom>
      <diagonal/>
    </border>
    <border>
      <left style="thin">
        <color indexed="64"/>
      </left>
      <right style="thin">
        <color indexed="64"/>
      </right>
      <top/>
      <bottom/>
      <diagonal/>
    </border>
    <border>
      <left style="thin">
        <color indexed="64"/>
      </left>
      <right style="thin">
        <color indexed="64"/>
      </right>
      <top style="thin">
        <color indexed="64"/>
      </top>
      <bottom style="thin">
        <color indexed="64"/>
      </bottom>
      <diagonal/>
    </border>
    <border>
      <left style="thin">
        <color indexed="64"/>
      </left>
      <right style="medium">
        <color indexed="64"/>
      </right>
      <top/>
      <bottom style="thin">
        <color indexed="64"/>
      </bottom>
      <diagonal/>
    </border>
    <border>
      <left style="thin">
        <color indexed="64"/>
      </left>
      <right style="thin">
        <color indexed="64"/>
      </right>
      <top style="thin">
        <color indexed="64"/>
      </top>
      <bottom/>
      <diagonal/>
    </border>
  </borders>
  <cellStyleXfs count="7">
    <xf numFmtId="0" fontId="0" fillId="0" borderId="0"/>
    <xf numFmtId="0" fontId="12" fillId="0" borderId="0"/>
    <xf numFmtId="9" fontId="13" fillId="0" borderId="0" applyFont="0" applyFill="0" applyBorder="0" applyAlignment="0" applyProtection="0"/>
    <xf numFmtId="0" fontId="12" fillId="0" borderId="0"/>
    <xf numFmtId="0" fontId="13" fillId="0" borderId="0"/>
    <xf numFmtId="0" fontId="30" fillId="0" borderId="0"/>
    <xf numFmtId="0" fontId="12" fillId="0" borderId="0"/>
  </cellStyleXfs>
  <cellXfs count="241">
    <xf numFmtId="0" fontId="0" fillId="0" borderId="0" xfId="0"/>
    <xf numFmtId="0" fontId="1" fillId="0" borderId="0" xfId="0" applyFont="1"/>
    <xf numFmtId="0" fontId="20" fillId="0" borderId="0" xfId="0" applyFont="1"/>
    <xf numFmtId="0" fontId="3" fillId="9" borderId="0" xfId="0" applyFont="1" applyFill="1" applyAlignment="1">
      <alignment horizontal="center" vertical="center" wrapText="1"/>
    </xf>
    <xf numFmtId="0" fontId="10" fillId="0" borderId="0" xfId="0" applyFont="1"/>
    <xf numFmtId="0" fontId="2" fillId="2" borderId="1" xfId="0" applyFont="1" applyFill="1" applyBorder="1"/>
    <xf numFmtId="0" fontId="2" fillId="2" borderId="2" xfId="0" applyFont="1" applyFill="1" applyBorder="1"/>
    <xf numFmtId="0" fontId="3" fillId="4" borderId="3" xfId="0" applyFont="1" applyFill="1" applyBorder="1" applyAlignment="1">
      <alignment horizontal="center"/>
    </xf>
    <xf numFmtId="0" fontId="2" fillId="3" borderId="1" xfId="0" applyFont="1" applyFill="1" applyBorder="1"/>
    <xf numFmtId="0" fontId="2" fillId="3" borderId="2" xfId="0" applyFont="1" applyFill="1" applyBorder="1"/>
    <xf numFmtId="0" fontId="6" fillId="6" borderId="3" xfId="0" applyFont="1" applyFill="1" applyBorder="1" applyAlignment="1">
      <alignment horizontal="center" vertical="center"/>
    </xf>
    <xf numFmtId="0" fontId="8" fillId="8" borderId="12" xfId="0" applyFont="1" applyFill="1" applyBorder="1" applyAlignment="1">
      <alignment horizontal="center" vertical="top"/>
    </xf>
    <xf numFmtId="0" fontId="8" fillId="8" borderId="13" xfId="0" applyFont="1" applyFill="1" applyBorder="1" applyAlignment="1">
      <alignment horizontal="left" vertical="top"/>
    </xf>
    <xf numFmtId="0" fontId="28" fillId="0" borderId="18" xfId="0" applyFont="1" applyBorder="1" applyAlignment="1">
      <alignment vertical="top" wrapText="1"/>
    </xf>
    <xf numFmtId="0" fontId="28" fillId="0" borderId="19" xfId="0" applyFont="1" applyBorder="1" applyAlignment="1">
      <alignment vertical="top" wrapText="1"/>
    </xf>
    <xf numFmtId="0" fontId="2" fillId="7" borderId="1" xfId="0" applyFont="1" applyFill="1" applyBorder="1"/>
    <xf numFmtId="0" fontId="2" fillId="7" borderId="2" xfId="0" applyFont="1" applyFill="1" applyBorder="1"/>
    <xf numFmtId="0" fontId="6" fillId="19" borderId="3" xfId="0" applyFont="1" applyFill="1" applyBorder="1" applyAlignment="1">
      <alignment horizontal="center" vertical="center"/>
    </xf>
    <xf numFmtId="0" fontId="6" fillId="0" borderId="8" xfId="0" applyFont="1" applyBorder="1" applyAlignment="1">
      <alignment horizontal="center" vertical="center"/>
    </xf>
    <xf numFmtId="0" fontId="6" fillId="0" borderId="9" xfId="0" applyFont="1" applyBorder="1" applyAlignment="1">
      <alignment horizontal="left" vertical="center"/>
    </xf>
    <xf numFmtId="0" fontId="6" fillId="0" borderId="10" xfId="0" applyFont="1" applyBorder="1" applyAlignment="1">
      <alignment horizontal="center" vertical="center"/>
    </xf>
    <xf numFmtId="0" fontId="6" fillId="0" borderId="11" xfId="0" applyFont="1" applyBorder="1" applyAlignment="1">
      <alignment horizontal="left" vertical="center"/>
    </xf>
    <xf numFmtId="0" fontId="7" fillId="5" borderId="3" xfId="0" applyFont="1" applyFill="1" applyBorder="1" applyAlignment="1">
      <alignment horizontal="center" vertical="center"/>
    </xf>
    <xf numFmtId="0" fontId="31" fillId="20" borderId="12" xfId="0" applyFont="1" applyFill="1" applyBorder="1" applyAlignment="1">
      <alignment horizontal="center" vertical="center"/>
    </xf>
    <xf numFmtId="0" fontId="31" fillId="20" borderId="13" xfId="0" applyFont="1" applyFill="1" applyBorder="1" applyAlignment="1">
      <alignment horizontal="left" vertical="center"/>
    </xf>
    <xf numFmtId="0" fontId="0" fillId="0" borderId="0" xfId="0" applyAlignment="1">
      <alignment horizontal="right" vertical="top"/>
    </xf>
    <xf numFmtId="0" fontId="0" fillId="0" borderId="0" xfId="0" applyAlignment="1">
      <alignment horizontal="center" vertical="center"/>
    </xf>
    <xf numFmtId="0" fontId="0" fillId="0" borderId="0" xfId="0" applyAlignment="1">
      <alignment horizontal="left" vertical="center" wrapText="1"/>
    </xf>
    <xf numFmtId="0" fontId="2" fillId="21" borderId="1" xfId="0" applyFont="1" applyFill="1" applyBorder="1"/>
    <xf numFmtId="0" fontId="2" fillId="21" borderId="2" xfId="0" applyFont="1" applyFill="1" applyBorder="1"/>
    <xf numFmtId="0" fontId="32" fillId="22" borderId="8" xfId="0" applyFont="1" applyFill="1" applyBorder="1" applyAlignment="1">
      <alignment horizontal="center" vertical="center"/>
    </xf>
    <xf numFmtId="0" fontId="32" fillId="22" borderId="9" xfId="0" applyFont="1" applyFill="1" applyBorder="1"/>
    <xf numFmtId="0" fontId="33" fillId="11" borderId="4" xfId="0" applyFont="1" applyFill="1" applyBorder="1" applyAlignment="1">
      <alignment horizontal="center" vertical="center"/>
    </xf>
    <xf numFmtId="0" fontId="33" fillId="11" borderId="5" xfId="0" applyFont="1" applyFill="1" applyBorder="1"/>
    <xf numFmtId="0" fontId="7" fillId="17" borderId="0" xfId="0" applyFont="1" applyFill="1"/>
    <xf numFmtId="0" fontId="7" fillId="5" borderId="0" xfId="0" applyFont="1" applyFill="1" applyAlignment="1">
      <alignment horizontal="left" vertical="center"/>
    </xf>
    <xf numFmtId="0" fontId="8" fillId="18" borderId="0" xfId="0" applyFont="1" applyFill="1"/>
    <xf numFmtId="0" fontId="31" fillId="19" borderId="0" xfId="0" applyFont="1" applyFill="1"/>
    <xf numFmtId="0" fontId="34" fillId="10" borderId="0" xfId="0" applyFont="1" applyFill="1" applyAlignment="1">
      <alignment vertical="center" wrapText="1"/>
    </xf>
    <xf numFmtId="0" fontId="34" fillId="10" borderId="0" xfId="0" quotePrefix="1" applyFont="1" applyFill="1" applyAlignment="1">
      <alignment vertical="center" wrapText="1"/>
    </xf>
    <xf numFmtId="0" fontId="36" fillId="10" borderId="5" xfId="0" applyFont="1" applyFill="1" applyBorder="1"/>
    <xf numFmtId="0" fontId="1" fillId="0" borderId="0" xfId="0" applyFont="1" applyAlignment="1">
      <alignment horizontal="center" vertical="center"/>
    </xf>
    <xf numFmtId="0" fontId="1" fillId="0" borderId="0" xfId="0" applyFont="1" applyAlignment="1">
      <alignment horizontal="left" vertical="center" wrapText="1"/>
    </xf>
    <xf numFmtId="0" fontId="39" fillId="2" borderId="25" xfId="0" applyFont="1" applyFill="1" applyBorder="1" applyAlignment="1">
      <alignment horizontal="left" wrapText="1"/>
    </xf>
    <xf numFmtId="0" fontId="39" fillId="2" borderId="26" xfId="0" applyFont="1" applyFill="1" applyBorder="1" applyAlignment="1">
      <alignment horizontal="left" wrapText="1"/>
    </xf>
    <xf numFmtId="0" fontId="39" fillId="2" borderId="26" xfId="0" applyFont="1" applyFill="1" applyBorder="1" applyAlignment="1">
      <alignment horizontal="center" wrapText="1"/>
    </xf>
    <xf numFmtId="164" fontId="39" fillId="2" borderId="26" xfId="0" applyNumberFormat="1" applyFont="1" applyFill="1" applyBorder="1" applyAlignment="1">
      <alignment horizontal="center" wrapText="1"/>
    </xf>
    <xf numFmtId="164" fontId="39" fillId="2" borderId="27" xfId="0" applyNumberFormat="1" applyFont="1" applyFill="1" applyBorder="1" applyAlignment="1">
      <alignment horizontal="center" wrapText="1"/>
    </xf>
    <xf numFmtId="44" fontId="41" fillId="0" borderId="29" xfId="0" applyNumberFormat="1" applyFont="1" applyBorder="1" applyAlignment="1">
      <alignment horizontal="center" vertical="center"/>
    </xf>
    <xf numFmtId="0" fontId="39" fillId="3" borderId="31" xfId="0" applyFont="1" applyFill="1" applyBorder="1" applyAlignment="1">
      <alignment horizontal="left" wrapText="1"/>
    </xf>
    <xf numFmtId="0" fontId="39" fillId="3" borderId="32" xfId="0" applyFont="1" applyFill="1" applyBorder="1" applyAlignment="1">
      <alignment horizontal="left" wrapText="1"/>
    </xf>
    <xf numFmtId="0" fontId="39" fillId="3" borderId="32" xfId="0" applyFont="1" applyFill="1" applyBorder="1" applyAlignment="1">
      <alignment horizontal="center" wrapText="1"/>
    </xf>
    <xf numFmtId="164" fontId="39" fillId="3" borderId="32" xfId="0" applyNumberFormat="1" applyFont="1" applyFill="1" applyBorder="1" applyAlignment="1">
      <alignment horizontal="center" wrapText="1"/>
    </xf>
    <xf numFmtId="164" fontId="39" fillId="3" borderId="33" xfId="0" applyNumberFormat="1" applyFont="1" applyFill="1" applyBorder="1" applyAlignment="1">
      <alignment horizontal="center" wrapText="1"/>
    </xf>
    <xf numFmtId="0" fontId="23" fillId="26" borderId="2" xfId="0" applyFont="1" applyFill="1" applyBorder="1" applyAlignment="1">
      <alignment horizontal="left"/>
    </xf>
    <xf numFmtId="0" fontId="34" fillId="10" borderId="0" xfId="0" applyFont="1" applyFill="1" applyAlignment="1">
      <alignment vertical="top" wrapText="1"/>
    </xf>
    <xf numFmtId="0" fontId="45" fillId="10" borderId="0" xfId="0" applyFont="1" applyFill="1" applyAlignment="1">
      <alignment vertical="top" wrapText="1"/>
    </xf>
    <xf numFmtId="44" fontId="42" fillId="0" borderId="36" xfId="0" applyNumberFormat="1" applyFont="1" applyBorder="1" applyAlignment="1">
      <alignment horizontal="center" vertical="center"/>
    </xf>
    <xf numFmtId="44" fontId="21" fillId="0" borderId="38" xfId="0" applyNumberFormat="1" applyFont="1" applyBorder="1" applyAlignment="1">
      <alignment horizontal="center" vertical="center"/>
    </xf>
    <xf numFmtId="0" fontId="39" fillId="7" borderId="39" xfId="0" applyFont="1" applyFill="1" applyBorder="1" applyAlignment="1">
      <alignment horizontal="left" wrapText="1"/>
    </xf>
    <xf numFmtId="0" fontId="39" fillId="7" borderId="40" xfId="0" applyFont="1" applyFill="1" applyBorder="1" applyAlignment="1">
      <alignment horizontal="left" wrapText="1"/>
    </xf>
    <xf numFmtId="0" fontId="39" fillId="7" borderId="40" xfId="0" applyFont="1" applyFill="1" applyBorder="1" applyAlignment="1">
      <alignment horizontal="center" wrapText="1"/>
    </xf>
    <xf numFmtId="164" fontId="39" fillId="7" borderId="40" xfId="0" applyNumberFormat="1" applyFont="1" applyFill="1" applyBorder="1" applyAlignment="1">
      <alignment horizontal="center" wrapText="1"/>
    </xf>
    <xf numFmtId="164" fontId="39" fillId="7" borderId="41" xfId="0" applyNumberFormat="1" applyFont="1" applyFill="1" applyBorder="1" applyAlignment="1">
      <alignment horizontal="center" wrapText="1"/>
    </xf>
    <xf numFmtId="0" fontId="34" fillId="10" borderId="43" xfId="0" applyFont="1" applyFill="1" applyBorder="1" applyAlignment="1">
      <alignment vertical="center" wrapText="1"/>
    </xf>
    <xf numFmtId="0" fontId="35" fillId="10" borderId="44" xfId="0" applyFont="1" applyFill="1" applyBorder="1" applyAlignment="1">
      <alignment vertical="center" wrapText="1"/>
    </xf>
    <xf numFmtId="0" fontId="35" fillId="10" borderId="46" xfId="0" applyFont="1" applyFill="1" applyBorder="1" applyAlignment="1">
      <alignment vertical="center" wrapText="1"/>
    </xf>
    <xf numFmtId="0" fontId="36" fillId="10" borderId="47" xfId="0" applyFont="1" applyFill="1" applyBorder="1"/>
    <xf numFmtId="0" fontId="2" fillId="2" borderId="52" xfId="0" applyFont="1" applyFill="1" applyBorder="1" applyAlignment="1">
      <alignment horizontal="center" wrapText="1"/>
    </xf>
    <xf numFmtId="0" fontId="6" fillId="4" borderId="46" xfId="0" applyFont="1" applyFill="1" applyBorder="1"/>
    <xf numFmtId="44" fontId="6" fillId="14" borderId="55" xfId="0" applyNumberFormat="1" applyFont="1" applyFill="1" applyBorder="1" applyAlignment="1">
      <alignment vertical="center"/>
    </xf>
    <xf numFmtId="44" fontId="6" fillId="16" borderId="55" xfId="0" applyNumberFormat="1" applyFont="1" applyFill="1" applyBorder="1" applyAlignment="1">
      <alignment vertical="center"/>
    </xf>
    <xf numFmtId="44" fontId="7" fillId="5" borderId="56" xfId="0" applyNumberFormat="1" applyFont="1" applyFill="1" applyBorder="1" applyAlignment="1">
      <alignment vertical="center"/>
    </xf>
    <xf numFmtId="44" fontId="5" fillId="5" borderId="46" xfId="0" applyNumberFormat="1" applyFont="1" applyFill="1" applyBorder="1"/>
    <xf numFmtId="0" fontId="2" fillId="3" borderId="52" xfId="0" applyFont="1" applyFill="1" applyBorder="1" applyAlignment="1">
      <alignment horizontal="center" wrapText="1"/>
    </xf>
    <xf numFmtId="0" fontId="6" fillId="6" borderId="46" xfId="0" applyFont="1" applyFill="1" applyBorder="1"/>
    <xf numFmtId="44" fontId="4" fillId="8" borderId="46" xfId="0" applyNumberFormat="1" applyFont="1" applyFill="1" applyBorder="1"/>
    <xf numFmtId="0" fontId="2" fillId="7" borderId="52" xfId="0" applyFont="1" applyFill="1" applyBorder="1" applyAlignment="1">
      <alignment horizontal="center" wrapText="1"/>
    </xf>
    <xf numFmtId="0" fontId="6" fillId="19" borderId="46" xfId="0" applyFont="1" applyFill="1" applyBorder="1"/>
    <xf numFmtId="44" fontId="31" fillId="20" borderId="59" xfId="0" applyNumberFormat="1" applyFont="1" applyFill="1" applyBorder="1" applyAlignment="1">
      <alignment vertical="center"/>
    </xf>
    <xf numFmtId="44" fontId="4" fillId="20" borderId="46" xfId="0" applyNumberFormat="1" applyFont="1" applyFill="1" applyBorder="1"/>
    <xf numFmtId="0" fontId="11" fillId="0" borderId="53" xfId="0" applyFont="1" applyBorder="1" applyAlignment="1">
      <alignment vertical="center" textRotation="90"/>
    </xf>
    <xf numFmtId="0" fontId="2" fillId="21" borderId="52" xfId="0" applyFont="1" applyFill="1" applyBorder="1" applyAlignment="1">
      <alignment horizontal="center" vertical="center" wrapText="1"/>
    </xf>
    <xf numFmtId="44" fontId="24" fillId="23" borderId="54" xfId="0" applyNumberFormat="1" applyFont="1" applyFill="1" applyBorder="1"/>
    <xf numFmtId="0" fontId="11" fillId="0" borderId="57" xfId="0" applyFont="1" applyBorder="1" applyAlignment="1">
      <alignment vertical="center" textRotation="90"/>
    </xf>
    <xf numFmtId="44" fontId="24" fillId="24" borderId="48" xfId="0" applyNumberFormat="1" applyFont="1" applyFill="1" applyBorder="1"/>
    <xf numFmtId="0" fontId="1" fillId="0" borderId="45" xfId="0" applyFont="1" applyBorder="1" applyAlignment="1">
      <alignment horizontal="right" wrapText="1"/>
    </xf>
    <xf numFmtId="0" fontId="1" fillId="0" borderId="47" xfId="0" applyFont="1" applyBorder="1"/>
    <xf numFmtId="0" fontId="1" fillId="0" borderId="62" xfId="0" applyFont="1" applyBorder="1" applyAlignment="1">
      <alignment horizontal="right" wrapText="1"/>
    </xf>
    <xf numFmtId="0" fontId="28" fillId="9" borderId="63" xfId="0" applyFont="1" applyFill="1" applyBorder="1" applyAlignment="1">
      <alignment horizontal="center" vertical="top" wrapText="1"/>
    </xf>
    <xf numFmtId="0" fontId="28" fillId="14" borderId="65" xfId="0" applyFont="1" applyFill="1" applyBorder="1" applyAlignment="1">
      <alignment horizontal="center" vertical="top" wrapText="1"/>
    </xf>
    <xf numFmtId="0" fontId="28" fillId="16" borderId="65" xfId="0" applyFont="1" applyFill="1" applyBorder="1" applyAlignment="1">
      <alignment horizontal="center" vertical="top" wrapText="1"/>
    </xf>
    <xf numFmtId="0" fontId="29" fillId="23" borderId="65" xfId="0" applyFont="1" applyFill="1" applyBorder="1" applyAlignment="1">
      <alignment horizontal="center" vertical="top" wrapText="1"/>
    </xf>
    <xf numFmtId="0" fontId="29" fillId="24" borderId="66" xfId="0" applyFont="1" applyFill="1" applyBorder="1" applyAlignment="1">
      <alignment horizontal="center" vertical="top" wrapText="1"/>
    </xf>
    <xf numFmtId="0" fontId="28" fillId="0" borderId="67" xfId="0" applyFont="1" applyBorder="1" applyAlignment="1">
      <alignment vertical="top" wrapText="1"/>
    </xf>
    <xf numFmtId="0" fontId="16" fillId="10" borderId="71" xfId="0" applyFont="1" applyFill="1" applyBorder="1" applyAlignment="1">
      <alignment horizontal="left" wrapText="1"/>
    </xf>
    <xf numFmtId="0" fontId="45" fillId="10" borderId="72" xfId="0" applyFont="1" applyFill="1" applyBorder="1" applyAlignment="1">
      <alignment vertical="top" wrapText="1"/>
    </xf>
    <xf numFmtId="0" fontId="34" fillId="10" borderId="73" xfId="0" applyFont="1" applyFill="1" applyBorder="1" applyAlignment="1">
      <alignment vertical="top" wrapText="1"/>
    </xf>
    <xf numFmtId="0" fontId="34" fillId="10" borderId="73" xfId="0" applyFont="1" applyFill="1" applyBorder="1" applyAlignment="1">
      <alignment vertical="center" wrapText="1"/>
    </xf>
    <xf numFmtId="0" fontId="34" fillId="10" borderId="73" xfId="0" quotePrefix="1" applyFont="1" applyFill="1" applyBorder="1" applyAlignment="1">
      <alignment vertical="center" wrapText="1"/>
    </xf>
    <xf numFmtId="0" fontId="0" fillId="0" borderId="72" xfId="0" applyBorder="1"/>
    <xf numFmtId="0" fontId="15" fillId="7" borderId="74" xfId="0" applyFont="1" applyFill="1" applyBorder="1" applyAlignment="1">
      <alignment horizontal="center" vertical="center" wrapText="1"/>
    </xf>
    <xf numFmtId="44" fontId="16" fillId="13" borderId="75" xfId="0" applyNumberFormat="1" applyFont="1" applyFill="1" applyBorder="1" applyAlignment="1">
      <alignment horizontal="center" wrapText="1"/>
    </xf>
    <xf numFmtId="0" fontId="18" fillId="7" borderId="73" xfId="0" applyFont="1" applyFill="1" applyBorder="1" applyAlignment="1">
      <alignment horizontal="center"/>
    </xf>
    <xf numFmtId="0" fontId="2" fillId="23" borderId="72" xfId="0" applyFont="1" applyFill="1" applyBorder="1"/>
    <xf numFmtId="0" fontId="2" fillId="23" borderId="0" xfId="0" applyFont="1" applyFill="1"/>
    <xf numFmtId="164" fontId="2" fillId="23" borderId="75" xfId="0" applyNumberFormat="1" applyFont="1" applyFill="1" applyBorder="1"/>
    <xf numFmtId="0" fontId="1" fillId="0" borderId="72" xfId="0" applyFont="1" applyBorder="1"/>
    <xf numFmtId="2" fontId="1" fillId="10" borderId="75" xfId="2" applyNumberFormat="1" applyFont="1" applyFill="1" applyBorder="1" applyProtection="1">
      <protection locked="0"/>
    </xf>
    <xf numFmtId="164" fontId="1" fillId="0" borderId="75" xfId="0" applyNumberFormat="1" applyFont="1" applyBorder="1"/>
    <xf numFmtId="0" fontId="1" fillId="8" borderId="72" xfId="0" applyFont="1" applyFill="1" applyBorder="1"/>
    <xf numFmtId="0" fontId="1" fillId="8" borderId="0" xfId="0" applyFont="1" applyFill="1"/>
    <xf numFmtId="0" fontId="1" fillId="8" borderId="75" xfId="0" applyFont="1" applyFill="1" applyBorder="1"/>
    <xf numFmtId="0" fontId="0" fillId="14" borderId="72" xfId="0" applyFill="1" applyBorder="1"/>
    <xf numFmtId="0" fontId="0" fillId="14" borderId="0" xfId="0" applyFill="1"/>
    <xf numFmtId="164" fontId="1" fillId="8" borderId="75" xfId="0" applyNumberFormat="1" applyFont="1" applyFill="1" applyBorder="1"/>
    <xf numFmtId="44" fontId="21" fillId="15" borderId="77" xfId="0" applyNumberFormat="1" applyFont="1" applyFill="1" applyBorder="1"/>
    <xf numFmtId="0" fontId="1" fillId="0" borderId="79" xfId="0" applyFont="1" applyBorder="1" applyAlignment="1">
      <alignment horizontal="right"/>
    </xf>
    <xf numFmtId="0" fontId="1" fillId="0" borderId="72" xfId="0" applyFont="1" applyBorder="1" applyAlignment="1">
      <alignment horizontal="right"/>
    </xf>
    <xf numFmtId="0" fontId="23" fillId="26" borderId="79" xfId="0" applyFont="1" applyFill="1" applyBorder="1" applyAlignment="1">
      <alignment horizontal="left"/>
    </xf>
    <xf numFmtId="0" fontId="14" fillId="26" borderId="82" xfId="0" applyFont="1" applyFill="1" applyBorder="1"/>
    <xf numFmtId="0" fontId="1" fillId="10" borderId="72" xfId="0" applyFont="1" applyFill="1" applyBorder="1" applyAlignment="1">
      <alignment horizontal="left"/>
    </xf>
    <xf numFmtId="0" fontId="1" fillId="10" borderId="0" xfId="0" applyFont="1" applyFill="1" applyAlignment="1">
      <alignment horizontal="left"/>
    </xf>
    <xf numFmtId="0" fontId="0" fillId="10" borderId="73" xfId="0" applyFill="1" applyBorder="1"/>
    <xf numFmtId="0" fontId="1" fillId="12" borderId="72" xfId="0" applyFont="1" applyFill="1" applyBorder="1" applyAlignment="1">
      <alignment horizontal="left"/>
    </xf>
    <xf numFmtId="0" fontId="1" fillId="12" borderId="0" xfId="0" applyFont="1" applyFill="1" applyAlignment="1">
      <alignment horizontal="left"/>
    </xf>
    <xf numFmtId="0" fontId="0" fillId="12" borderId="73" xfId="0" applyFill="1" applyBorder="1"/>
    <xf numFmtId="0" fontId="23" fillId="27" borderId="83" xfId="0" applyFont="1" applyFill="1" applyBorder="1"/>
    <xf numFmtId="0" fontId="23" fillId="27" borderId="84" xfId="0" applyFont="1" applyFill="1" applyBorder="1"/>
    <xf numFmtId="0" fontId="14" fillId="27" borderId="85" xfId="0" applyFont="1" applyFill="1" applyBorder="1"/>
    <xf numFmtId="164" fontId="40" fillId="8" borderId="30" xfId="0" applyNumberFormat="1" applyFont="1" applyFill="1" applyBorder="1" applyAlignment="1" applyProtection="1">
      <alignment horizontal="center" vertical="center"/>
      <protection locked="0"/>
    </xf>
    <xf numFmtId="164" fontId="40" fillId="20" borderId="34" xfId="0" applyNumberFormat="1" applyFont="1" applyFill="1" applyBorder="1" applyAlignment="1" applyProtection="1">
      <alignment horizontal="center" vertical="center"/>
      <protection locked="0"/>
    </xf>
    <xf numFmtId="164" fontId="40" fillId="5" borderId="23" xfId="0" applyNumberFormat="1" applyFont="1" applyFill="1" applyBorder="1" applyAlignment="1" applyProtection="1">
      <alignment horizontal="center" vertical="center"/>
      <protection locked="0"/>
    </xf>
    <xf numFmtId="0" fontId="16" fillId="10" borderId="70" xfId="0" applyFont="1" applyFill="1" applyBorder="1" applyAlignment="1">
      <alignment vertical="top" wrapText="1"/>
    </xf>
    <xf numFmtId="0" fontId="45" fillId="10" borderId="72" xfId="0" applyFont="1" applyFill="1" applyBorder="1" applyAlignment="1">
      <alignment vertical="top"/>
    </xf>
    <xf numFmtId="44" fontId="6" fillId="14" borderId="55" xfId="0" applyNumberFormat="1" applyFont="1" applyFill="1" applyBorder="1"/>
    <xf numFmtId="44" fontId="6" fillId="16" borderId="55" xfId="0" applyNumberFormat="1" applyFont="1" applyFill="1" applyBorder="1"/>
    <xf numFmtId="44" fontId="8" fillId="8" borderId="59" xfId="0" applyNumberFormat="1" applyFont="1" applyFill="1" applyBorder="1"/>
    <xf numFmtId="44" fontId="9" fillId="9" borderId="54" xfId="0" applyNumberFormat="1" applyFont="1" applyFill="1" applyBorder="1" applyAlignment="1">
      <alignment vertical="center"/>
    </xf>
    <xf numFmtId="44" fontId="9" fillId="9" borderId="54" xfId="0" applyNumberFormat="1" applyFont="1" applyFill="1" applyBorder="1"/>
    <xf numFmtId="0" fontId="45" fillId="10" borderId="0" xfId="0" applyFont="1" applyFill="1" applyAlignment="1">
      <alignment vertical="center" wrapText="1"/>
    </xf>
    <xf numFmtId="0" fontId="45" fillId="10" borderId="0" xfId="0" quotePrefix="1" applyFont="1" applyFill="1" applyAlignment="1">
      <alignment vertical="center" wrapText="1"/>
    </xf>
    <xf numFmtId="0" fontId="45" fillId="10" borderId="43" xfId="0" applyFont="1" applyFill="1" applyBorder="1" applyAlignment="1">
      <alignment vertical="center" wrapText="1"/>
    </xf>
    <xf numFmtId="44" fontId="40" fillId="0" borderId="88" xfId="0" applyNumberFormat="1" applyFont="1" applyBorder="1" applyAlignment="1">
      <alignment horizontal="center" vertical="center"/>
    </xf>
    <xf numFmtId="0" fontId="19" fillId="7" borderId="89" xfId="4" applyFont="1" applyFill="1" applyBorder="1" applyAlignment="1">
      <alignment horizontal="center" vertical="center"/>
    </xf>
    <xf numFmtId="0" fontId="19" fillId="2" borderId="89" xfId="4" applyFont="1" applyFill="1" applyBorder="1" applyAlignment="1">
      <alignment horizontal="center" vertical="center"/>
    </xf>
    <xf numFmtId="0" fontId="19" fillId="3" borderId="86" xfId="4" applyFont="1" applyFill="1" applyBorder="1" applyAlignment="1">
      <alignment horizontal="center" vertical="center"/>
    </xf>
    <xf numFmtId="0" fontId="47" fillId="0" borderId="87" xfId="0" applyFont="1" applyBorder="1" applyAlignment="1">
      <alignment horizontal="center" vertical="center"/>
    </xf>
    <xf numFmtId="0" fontId="28" fillId="0" borderId="87" xfId="0" applyFont="1" applyBorder="1" applyAlignment="1">
      <alignment vertical="center" wrapText="1"/>
    </xf>
    <xf numFmtId="0" fontId="47" fillId="0" borderId="87" xfId="0" applyFont="1" applyBorder="1" applyAlignment="1">
      <alignment horizontal="center" vertical="center" wrapText="1"/>
    </xf>
    <xf numFmtId="0" fontId="47" fillId="0" borderId="89" xfId="0" applyFont="1" applyBorder="1" applyAlignment="1">
      <alignment horizontal="center" vertical="center"/>
    </xf>
    <xf numFmtId="0" fontId="28" fillId="0" borderId="89" xfId="0" applyFont="1" applyBorder="1" applyAlignment="1">
      <alignment vertical="center" wrapText="1"/>
    </xf>
    <xf numFmtId="0" fontId="47" fillId="0" borderId="89" xfId="0" applyFont="1" applyBorder="1" applyAlignment="1">
      <alignment horizontal="center" vertical="center" wrapText="1"/>
    </xf>
    <xf numFmtId="0" fontId="26" fillId="0" borderId="87" xfId="4" applyFont="1" applyBorder="1" applyAlignment="1">
      <alignment horizontal="center" vertical="center"/>
    </xf>
    <xf numFmtId="1" fontId="26" fillId="0" borderId="87" xfId="4" applyNumberFormat="1" applyFont="1" applyBorder="1" applyAlignment="1">
      <alignment horizontal="center"/>
    </xf>
    <xf numFmtId="1" fontId="28" fillId="0" borderId="87" xfId="4" applyNumberFormat="1" applyFont="1" applyBorder="1" applyAlignment="1">
      <alignment horizontal="center"/>
    </xf>
    <xf numFmtId="0" fontId="26" fillId="0" borderId="87" xfId="4" applyFont="1" applyBorder="1" applyAlignment="1">
      <alignment horizontal="center"/>
    </xf>
    <xf numFmtId="0" fontId="47" fillId="0" borderId="89" xfId="5" applyFont="1" applyBorder="1" applyAlignment="1">
      <alignment horizontal="center" vertical="center"/>
    </xf>
    <xf numFmtId="0" fontId="47" fillId="0" borderId="87" xfId="5" applyFont="1" applyBorder="1" applyAlignment="1">
      <alignment horizontal="center" vertical="center" wrapText="1"/>
    </xf>
    <xf numFmtId="0" fontId="47" fillId="0" borderId="87" xfId="5" applyFont="1" applyBorder="1" applyAlignment="1">
      <alignment horizontal="center" vertical="center"/>
    </xf>
    <xf numFmtId="0" fontId="28" fillId="0" borderId="87" xfId="5" applyFont="1" applyBorder="1" applyAlignment="1">
      <alignment vertical="center" wrapText="1"/>
    </xf>
    <xf numFmtId="0" fontId="28" fillId="0" borderId="89" xfId="5" applyFont="1" applyBorder="1" applyAlignment="1">
      <alignment vertical="center" wrapText="1"/>
    </xf>
    <xf numFmtId="0" fontId="47" fillId="0" borderId="89" xfId="5" applyFont="1" applyBorder="1" applyAlignment="1">
      <alignment horizontal="center" vertical="center" wrapText="1"/>
    </xf>
    <xf numFmtId="0" fontId="50" fillId="0" borderId="58" xfId="0" applyFont="1" applyBorder="1" applyAlignment="1">
      <alignment horizontal="center" vertical="center" textRotation="90" wrapText="1"/>
    </xf>
    <xf numFmtId="0" fontId="4" fillId="20" borderId="6" xfId="0" applyFont="1" applyFill="1" applyBorder="1" applyAlignment="1">
      <alignment horizontal="center" vertical="center"/>
    </xf>
    <xf numFmtId="0" fontId="4" fillId="20" borderId="7" xfId="0" applyFont="1" applyFill="1" applyBorder="1" applyAlignment="1">
      <alignment horizontal="center" vertical="center"/>
    </xf>
    <xf numFmtId="0" fontId="34" fillId="10" borderId="42" xfId="0" applyFont="1" applyFill="1" applyBorder="1" applyAlignment="1">
      <alignment horizontal="left" vertical="top" wrapText="1"/>
    </xf>
    <xf numFmtId="0" fontId="34" fillId="10" borderId="43" xfId="0" applyFont="1" applyFill="1" applyBorder="1" applyAlignment="1">
      <alignment horizontal="left" vertical="top" wrapText="1"/>
    </xf>
    <xf numFmtId="0" fontId="34" fillId="10" borderId="45" xfId="0" applyFont="1" applyFill="1" applyBorder="1" applyAlignment="1">
      <alignment horizontal="left" vertical="center"/>
    </xf>
    <xf numFmtId="0" fontId="34" fillId="10" borderId="0" xfId="0" applyFont="1" applyFill="1" applyAlignment="1">
      <alignment horizontal="left" vertical="center"/>
    </xf>
    <xf numFmtId="0" fontId="34" fillId="10" borderId="45" xfId="0" applyFont="1" applyFill="1" applyBorder="1" applyAlignment="1">
      <alignment horizontal="left" vertical="center" wrapText="1"/>
    </xf>
    <xf numFmtId="0" fontId="34" fillId="10" borderId="0" xfId="0" applyFont="1" applyFill="1" applyAlignment="1">
      <alignment horizontal="left" vertical="center" wrapText="1"/>
    </xf>
    <xf numFmtId="0" fontId="44" fillId="12" borderId="5" xfId="0" applyFont="1" applyFill="1" applyBorder="1" applyAlignment="1" applyProtection="1">
      <alignment horizontal="center"/>
      <protection locked="0"/>
    </xf>
    <xf numFmtId="0" fontId="44" fillId="12" borderId="48" xfId="0" applyFont="1" applyFill="1" applyBorder="1" applyAlignment="1" applyProtection="1">
      <alignment horizontal="center"/>
      <protection locked="0"/>
    </xf>
    <xf numFmtId="0" fontId="18" fillId="25" borderId="49" xfId="0" applyFont="1" applyFill="1" applyBorder="1" applyAlignment="1">
      <alignment horizontal="center" vertical="center" wrapText="1"/>
    </xf>
    <xf numFmtId="0" fontId="18" fillId="25" borderId="7" xfId="0" applyFont="1" applyFill="1" applyBorder="1" applyAlignment="1">
      <alignment horizontal="center" vertical="center"/>
    </xf>
    <xf numFmtId="0" fontId="18" fillId="25" borderId="50" xfId="0" applyFont="1" applyFill="1" applyBorder="1" applyAlignment="1">
      <alignment horizontal="center" vertical="center"/>
    </xf>
    <xf numFmtId="0" fontId="37" fillId="10" borderId="49" xfId="0" applyFont="1" applyFill="1" applyBorder="1" applyAlignment="1">
      <alignment horizontal="center" wrapText="1"/>
    </xf>
    <xf numFmtId="0" fontId="37" fillId="10" borderId="7" xfId="0" applyFont="1" applyFill="1" applyBorder="1" applyAlignment="1">
      <alignment horizontal="center" wrapText="1"/>
    </xf>
    <xf numFmtId="0" fontId="37" fillId="10" borderId="50" xfId="0" applyFont="1" applyFill="1" applyBorder="1" applyAlignment="1">
      <alignment horizontal="center" wrapText="1"/>
    </xf>
    <xf numFmtId="0" fontId="34" fillId="10" borderId="45" xfId="0" applyFont="1" applyFill="1" applyBorder="1" applyAlignment="1">
      <alignment horizontal="left" vertical="top" wrapText="1"/>
    </xf>
    <xf numFmtId="0" fontId="34" fillId="10" borderId="0" xfId="0" applyFont="1" applyFill="1" applyAlignment="1">
      <alignment horizontal="left" vertical="top" wrapText="1"/>
    </xf>
    <xf numFmtId="0" fontId="4" fillId="8" borderId="6" xfId="0" applyFont="1" applyFill="1" applyBorder="1" applyAlignment="1">
      <alignment horizontal="center" vertical="center"/>
    </xf>
    <xf numFmtId="0" fontId="4" fillId="8" borderId="7" xfId="0" applyFont="1" applyFill="1" applyBorder="1" applyAlignment="1">
      <alignment horizontal="center" vertical="center"/>
    </xf>
    <xf numFmtId="0" fontId="49" fillId="0" borderId="51" xfId="0" applyFont="1" applyBorder="1" applyAlignment="1">
      <alignment horizontal="center" vertical="center" textRotation="90" wrapText="1"/>
    </xf>
    <xf numFmtId="0" fontId="49" fillId="0" borderId="53" xfId="0" applyFont="1" applyBorder="1" applyAlignment="1">
      <alignment horizontal="center" vertical="center" textRotation="90"/>
    </xf>
    <xf numFmtId="0" fontId="49" fillId="0" borderId="57" xfId="0" applyFont="1" applyBorder="1" applyAlignment="1">
      <alignment horizontal="center" vertical="center" textRotation="90"/>
    </xf>
    <xf numFmtId="0" fontId="51" fillId="0" borderId="58" xfId="0" applyFont="1" applyBorder="1" applyAlignment="1">
      <alignment horizontal="center" vertical="center" textRotation="90" wrapText="1"/>
    </xf>
    <xf numFmtId="0" fontId="3" fillId="9" borderId="49" xfId="0" applyFont="1" applyFill="1" applyBorder="1" applyAlignment="1">
      <alignment horizontal="center" wrapText="1"/>
    </xf>
    <xf numFmtId="0" fontId="3" fillId="9" borderId="7" xfId="0" applyFont="1" applyFill="1" applyBorder="1" applyAlignment="1">
      <alignment horizontal="center" wrapText="1"/>
    </xf>
    <xf numFmtId="0" fontId="3" fillId="9" borderId="50" xfId="0" applyFont="1" applyFill="1" applyBorder="1" applyAlignment="1">
      <alignment horizontal="center" wrapText="1"/>
    </xf>
    <xf numFmtId="0" fontId="43" fillId="0" borderId="15" xfId="0" applyFont="1" applyBorder="1" applyAlignment="1" applyProtection="1">
      <alignment horizontal="center"/>
      <protection locked="0"/>
    </xf>
    <xf numFmtId="0" fontId="43" fillId="0" borderId="60" xfId="0" applyFont="1" applyBorder="1" applyAlignment="1" applyProtection="1">
      <alignment horizontal="center"/>
      <protection locked="0"/>
    </xf>
    <xf numFmtId="0" fontId="5" fillId="5" borderId="6" xfId="0" applyFont="1" applyFill="1" applyBorder="1" applyAlignment="1">
      <alignment horizontal="center" vertical="center"/>
    </xf>
    <xf numFmtId="0" fontId="5" fillId="5" borderId="7" xfId="0" applyFont="1" applyFill="1" applyBorder="1" applyAlignment="1">
      <alignment horizontal="center" vertical="center"/>
    </xf>
    <xf numFmtId="14" fontId="43" fillId="0" borderId="16" xfId="0" applyNumberFormat="1" applyFont="1" applyBorder="1" applyAlignment="1" applyProtection="1">
      <alignment horizontal="center"/>
      <protection locked="0"/>
    </xf>
    <xf numFmtId="0" fontId="43" fillId="0" borderId="16" xfId="0" applyFont="1" applyBorder="1" applyAlignment="1" applyProtection="1">
      <alignment horizontal="center"/>
      <protection locked="0"/>
    </xf>
    <xf numFmtId="0" fontId="43" fillId="0" borderId="61" xfId="0" applyFont="1" applyBorder="1" applyAlignment="1" applyProtection="1">
      <alignment horizontal="center"/>
      <protection locked="0"/>
    </xf>
    <xf numFmtId="0" fontId="1" fillId="0" borderId="17" xfId="0" applyFont="1" applyBorder="1" applyAlignment="1" applyProtection="1">
      <alignment horizontal="center"/>
      <protection locked="0"/>
    </xf>
    <xf numFmtId="0" fontId="1" fillId="0" borderId="59" xfId="0" applyFont="1" applyBorder="1" applyAlignment="1" applyProtection="1">
      <alignment horizontal="center"/>
      <protection locked="0"/>
    </xf>
    <xf numFmtId="0" fontId="3" fillId="9" borderId="49" xfId="0" applyFont="1" applyFill="1" applyBorder="1" applyAlignment="1">
      <alignment horizontal="center" vertical="center" wrapText="1"/>
    </xf>
    <xf numFmtId="0" fontId="3" fillId="9" borderId="7" xfId="0" applyFont="1" applyFill="1" applyBorder="1" applyAlignment="1">
      <alignment horizontal="center" vertical="center" wrapText="1"/>
    </xf>
    <xf numFmtId="0" fontId="3" fillId="9" borderId="50" xfId="0" applyFont="1" applyFill="1" applyBorder="1" applyAlignment="1">
      <alignment horizontal="center" vertical="center" wrapText="1"/>
    </xf>
    <xf numFmtId="0" fontId="28" fillId="0" borderId="20" xfId="0" applyFont="1" applyBorder="1" applyAlignment="1">
      <alignment horizontal="left" vertical="top" wrapText="1"/>
    </xf>
    <xf numFmtId="0" fontId="28" fillId="0" borderId="61" xfId="0" applyFont="1" applyBorder="1" applyAlignment="1">
      <alignment horizontal="left" vertical="top" wrapText="1"/>
    </xf>
    <xf numFmtId="0" fontId="28" fillId="0" borderId="68" xfId="0" applyFont="1" applyBorder="1" applyAlignment="1">
      <alignment horizontal="left" vertical="top" wrapText="1"/>
    </xf>
    <xf numFmtId="0" fontId="28" fillId="0" borderId="69" xfId="0" applyFont="1" applyBorder="1" applyAlignment="1">
      <alignment horizontal="left" vertical="top" wrapText="1"/>
    </xf>
    <xf numFmtId="0" fontId="26" fillId="0" borderId="47" xfId="0" applyFont="1" applyBorder="1" applyAlignment="1">
      <alignment horizontal="left" vertical="top" wrapText="1"/>
    </xf>
    <xf numFmtId="0" fontId="26" fillId="0" borderId="5" xfId="0" applyFont="1" applyBorder="1" applyAlignment="1">
      <alignment horizontal="left" vertical="top" wrapText="1"/>
    </xf>
    <xf numFmtId="0" fontId="26" fillId="0" borderId="48" xfId="0" applyFont="1" applyBorder="1" applyAlignment="1">
      <alignment horizontal="left" vertical="top" wrapText="1"/>
    </xf>
    <xf numFmtId="0" fontId="28" fillId="0" borderId="18" xfId="0" applyFont="1" applyBorder="1" applyAlignment="1">
      <alignment horizontal="left" vertical="top" wrapText="1"/>
    </xf>
    <xf numFmtId="0" fontId="28" fillId="0" borderId="64" xfId="0" applyFont="1" applyBorder="1" applyAlignment="1">
      <alignment horizontal="left" vertical="top" wrapText="1"/>
    </xf>
    <xf numFmtId="0" fontId="3" fillId="9" borderId="76" xfId="0" applyFont="1" applyFill="1" applyBorder="1" applyAlignment="1">
      <alignment horizontal="center" vertical="center" wrapText="1"/>
    </xf>
    <xf numFmtId="0" fontId="3" fillId="9" borderId="78" xfId="0" applyFont="1" applyFill="1" applyBorder="1" applyAlignment="1">
      <alignment horizontal="center" vertical="center" wrapText="1"/>
    </xf>
    <xf numFmtId="0" fontId="22" fillId="0" borderId="76" xfId="0" applyFont="1" applyBorder="1" applyAlignment="1">
      <alignment horizontal="left" vertical="center" wrapText="1"/>
    </xf>
    <xf numFmtId="0" fontId="22" fillId="0" borderId="7" xfId="0" applyFont="1" applyBorder="1" applyAlignment="1">
      <alignment horizontal="left" vertical="center" wrapText="1"/>
    </xf>
    <xf numFmtId="0" fontId="22" fillId="0" borderId="78" xfId="0" applyFont="1" applyBorder="1" applyAlignment="1">
      <alignment horizontal="left" vertical="center" wrapText="1"/>
    </xf>
    <xf numFmtId="0" fontId="0" fillId="0" borderId="72" xfId="0" applyBorder="1" applyAlignment="1">
      <alignment horizontal="center"/>
    </xf>
    <xf numFmtId="0" fontId="0" fillId="0" borderId="0" xfId="0" applyAlignment="1">
      <alignment horizontal="center"/>
    </xf>
    <xf numFmtId="0" fontId="0" fillId="0" borderId="73" xfId="0" applyBorder="1" applyAlignment="1">
      <alignment horizontal="center"/>
    </xf>
    <xf numFmtId="0" fontId="17" fillId="11" borderId="72" xfId="0" applyFont="1" applyFill="1" applyBorder="1" applyAlignment="1">
      <alignment horizontal="center" wrapText="1"/>
    </xf>
    <xf numFmtId="0" fontId="17" fillId="11" borderId="0" xfId="0" applyFont="1" applyFill="1" applyAlignment="1">
      <alignment horizontal="center" wrapText="1"/>
    </xf>
    <xf numFmtId="0" fontId="17" fillId="11" borderId="73" xfId="0" applyFont="1" applyFill="1" applyBorder="1" applyAlignment="1">
      <alignment horizontal="center" wrapText="1"/>
    </xf>
    <xf numFmtId="0" fontId="21" fillId="15" borderId="76" xfId="0" applyFont="1" applyFill="1" applyBorder="1" applyAlignment="1">
      <alignment horizontal="right"/>
    </xf>
    <xf numFmtId="0" fontId="21" fillId="15" borderId="14" xfId="0" applyFont="1" applyFill="1" applyBorder="1" applyAlignment="1">
      <alignment horizontal="right"/>
    </xf>
    <xf numFmtId="0" fontId="1" fillId="0" borderId="15" xfId="0" applyFont="1" applyBorder="1" applyAlignment="1" applyProtection="1">
      <alignment horizontal="center"/>
      <protection locked="0"/>
    </xf>
    <xf numFmtId="0" fontId="1" fillId="0" borderId="80" xfId="0" applyFont="1" applyBorder="1" applyAlignment="1" applyProtection="1">
      <alignment horizontal="center"/>
      <protection locked="0"/>
    </xf>
    <xf numFmtId="14" fontId="1" fillId="0" borderId="16" xfId="0" applyNumberFormat="1" applyFont="1" applyBorder="1" applyAlignment="1" applyProtection="1">
      <alignment horizontal="center"/>
      <protection locked="0"/>
    </xf>
    <xf numFmtId="0" fontId="1" fillId="0" borderId="81" xfId="0" applyFont="1" applyBorder="1" applyAlignment="1" applyProtection="1">
      <alignment horizontal="center"/>
      <protection locked="0"/>
    </xf>
    <xf numFmtId="0" fontId="28" fillId="19" borderId="21" xfId="0" applyFont="1" applyFill="1" applyBorder="1" applyAlignment="1">
      <alignment horizontal="center" vertical="center" wrapText="1"/>
    </xf>
    <xf numFmtId="0" fontId="1" fillId="19" borderId="22" xfId="0" applyFont="1" applyFill="1" applyBorder="1" applyAlignment="1">
      <alignment horizontal="center" vertical="center" wrapText="1"/>
    </xf>
    <xf numFmtId="0" fontId="1" fillId="19" borderId="24" xfId="0" applyFont="1" applyFill="1" applyBorder="1" applyAlignment="1">
      <alignment horizontal="center" vertical="center" wrapText="1"/>
    </xf>
    <xf numFmtId="0" fontId="19" fillId="7" borderId="35" xfId="0" applyFont="1" applyFill="1" applyBorder="1" applyAlignment="1">
      <alignment horizontal="right" vertical="center"/>
    </xf>
    <xf numFmtId="0" fontId="28" fillId="6" borderId="21" xfId="0" applyFont="1" applyFill="1" applyBorder="1" applyAlignment="1">
      <alignment horizontal="center" vertical="center" wrapText="1"/>
    </xf>
    <xf numFmtId="0" fontId="1" fillId="6" borderId="22" xfId="0" applyFont="1" applyFill="1" applyBorder="1" applyAlignment="1">
      <alignment horizontal="center" vertical="center" wrapText="1"/>
    </xf>
    <xf numFmtId="0" fontId="1" fillId="6" borderId="24" xfId="0" applyFont="1" applyFill="1" applyBorder="1" applyAlignment="1">
      <alignment horizontal="center" vertical="center" wrapText="1"/>
    </xf>
    <xf numFmtId="0" fontId="19" fillId="3" borderId="37" xfId="0" applyFont="1" applyFill="1" applyBorder="1" applyAlignment="1">
      <alignment horizontal="right" vertical="center"/>
    </xf>
    <xf numFmtId="0" fontId="28" fillId="17" borderId="21" xfId="0" applyFont="1" applyFill="1" applyBorder="1" applyAlignment="1">
      <alignment horizontal="center" vertical="center" wrapText="1"/>
    </xf>
    <xf numFmtId="0" fontId="1" fillId="17" borderId="22" xfId="0" applyFont="1" applyFill="1" applyBorder="1" applyAlignment="1">
      <alignment horizontal="center" vertical="center" wrapText="1"/>
    </xf>
    <xf numFmtId="0" fontId="1" fillId="17" borderId="24" xfId="0" applyFont="1" applyFill="1" applyBorder="1" applyAlignment="1">
      <alignment horizontal="center" vertical="center" wrapText="1"/>
    </xf>
    <xf numFmtId="0" fontId="19" fillId="2" borderId="28" xfId="0" applyFont="1" applyFill="1" applyBorder="1" applyAlignment="1">
      <alignment horizontal="right" vertical="center"/>
    </xf>
  </cellXfs>
  <cellStyles count="7">
    <cellStyle name="Normal" xfId="0" builtinId="0"/>
    <cellStyle name="Normal 2" xfId="1" xr:uid="{00000000-0005-0000-0000-000001000000}"/>
    <cellStyle name="Normal 3" xfId="5" xr:uid="{8166FC30-B863-4B3B-A58F-F7B9A6B2C1B6}"/>
    <cellStyle name="Normal 5" xfId="6" xr:uid="{DBA30AA7-C290-42D7-8771-4937F3BEED30}"/>
    <cellStyle name="Normal 5 2 2" xfId="3" xr:uid="{933CCF73-A968-4520-B8D7-2E9B7A5F8719}"/>
    <cellStyle name="Normal 5 3" xfId="4" xr:uid="{7AF4DFAA-5DCD-446C-924C-8CD46B2DACB3}"/>
    <cellStyle name="Percent" xfId="2" builtinId="5"/>
  </cellStyles>
  <dxfs count="0"/>
  <tableStyles count="0" defaultTableStyle="TableStyleMedium2" defaultPivotStyle="PivotStyleLight16"/>
  <colors>
    <mruColors>
      <color rgb="FFFCD5B4"/>
      <color rgb="FFB7DEE8"/>
      <color rgb="FFC5D9F1"/>
      <color rgb="FFCCC0DA"/>
      <color rgb="FFF2DCDB"/>
      <color rgb="FFDDD9C4"/>
      <color rgb="FFEBF1DE"/>
      <color rgb="FFE4DFEC"/>
      <color rgb="FFFFFFCC"/>
      <color rgb="FFE5F5FF"/>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theme" Target="theme/theme1.xml"/><Relationship Id="rId3" Type="http://schemas.openxmlformats.org/officeDocument/2006/relationships/worksheet" Target="worksheets/sheet3.xml"/><Relationship Id="rId7" Type="http://schemas.openxmlformats.org/officeDocument/2006/relationships/externalLink" Target="externalLinks/externalLink2.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externalLink" Target="externalLinks/externalLink1.xml"/><Relationship Id="rId11" Type="http://schemas.openxmlformats.org/officeDocument/2006/relationships/calcChain" Target="calcChain.xml"/><Relationship Id="rId5" Type="http://schemas.openxmlformats.org/officeDocument/2006/relationships/worksheet" Target="worksheets/sheet5.xml"/><Relationship Id="rId10" Type="http://schemas.openxmlformats.org/officeDocument/2006/relationships/sharedStrings" Target="sharedStrings.xml"/><Relationship Id="rId4" Type="http://schemas.openxmlformats.org/officeDocument/2006/relationships/worksheet" Target="worksheets/sheet4.xml"/><Relationship Id="rId9" Type="http://schemas.openxmlformats.org/officeDocument/2006/relationships/styles" Target="styles.xml"/></Relationships>
</file>

<file path=xl/ctrlProps/ctrlProp1.xml><?xml version="1.0" encoding="utf-8"?>
<formControlPr xmlns="http://schemas.microsoft.com/office/spreadsheetml/2009/9/main" objectType="CheckBox" lockText="1" noThreeD="1"/>
</file>

<file path=xl/ctrlProps/ctrlProp2.xml><?xml version="1.0" encoding="utf-8"?>
<formControlPr xmlns="http://schemas.microsoft.com/office/spreadsheetml/2009/9/main" objectType="CheckBox" lockText="1" noThreeD="1"/>
</file>

<file path=xl/ctrlProps/ctrlProp3.xml><?xml version="1.0" encoding="utf-8"?>
<formControlPr xmlns="http://schemas.microsoft.com/office/spreadsheetml/2009/9/main" objectType="CheckBox" lockText="1" noThreeD="1"/>
</file>

<file path=xl/drawings/drawing1.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3</xdr:col>
          <xdr:colOff>657225</xdr:colOff>
          <xdr:row>26</xdr:row>
          <xdr:rowOff>276225</xdr:rowOff>
        </xdr:from>
        <xdr:to>
          <xdr:col>3</xdr:col>
          <xdr:colOff>962025</xdr:colOff>
          <xdr:row>27</xdr:row>
          <xdr:rowOff>200025</xdr:rowOff>
        </xdr:to>
        <xdr:sp macro="" textlink="">
          <xdr:nvSpPr>
            <xdr:cNvPr id="1025" name="Check Box 1" hidden="1">
              <a:extLst>
                <a:ext uri="{63B3BB69-23CF-44E3-9099-C40C66FF867C}">
                  <a14:compatExt spid="_x0000_s1025"/>
                </a:ext>
                <a:ext uri="{FF2B5EF4-FFF2-40B4-BE49-F238E27FC236}">
                  <a16:creationId xmlns:a16="http://schemas.microsoft.com/office/drawing/2014/main" id="{00000000-0008-0000-0000-000001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676275</xdr:colOff>
          <xdr:row>19</xdr:row>
          <xdr:rowOff>295275</xdr:rowOff>
        </xdr:from>
        <xdr:to>
          <xdr:col>3</xdr:col>
          <xdr:colOff>981075</xdr:colOff>
          <xdr:row>21</xdr:row>
          <xdr:rowOff>19050</xdr:rowOff>
        </xdr:to>
        <xdr:sp macro="" textlink="">
          <xdr:nvSpPr>
            <xdr:cNvPr id="1029" name="Check Box 5" hidden="1">
              <a:extLst>
                <a:ext uri="{63B3BB69-23CF-44E3-9099-C40C66FF867C}">
                  <a14:compatExt spid="_x0000_s1029"/>
                </a:ext>
                <a:ext uri="{FF2B5EF4-FFF2-40B4-BE49-F238E27FC236}">
                  <a16:creationId xmlns:a16="http://schemas.microsoft.com/office/drawing/2014/main" id="{00000000-0008-0000-0000-000005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676275</xdr:colOff>
          <xdr:row>12</xdr:row>
          <xdr:rowOff>295275</xdr:rowOff>
        </xdr:from>
        <xdr:to>
          <xdr:col>3</xdr:col>
          <xdr:colOff>981075</xdr:colOff>
          <xdr:row>14</xdr:row>
          <xdr:rowOff>19050</xdr:rowOff>
        </xdr:to>
        <xdr:sp macro="" textlink="">
          <xdr:nvSpPr>
            <xdr:cNvPr id="1033" name="Check Box 9" hidden="1">
              <a:extLst>
                <a:ext uri="{63B3BB69-23CF-44E3-9099-C40C66FF867C}">
                  <a14:compatExt spid="_x0000_s1033"/>
                </a:ext>
                <a:ext uri="{FF2B5EF4-FFF2-40B4-BE49-F238E27FC236}">
                  <a16:creationId xmlns:a16="http://schemas.microsoft.com/office/drawing/2014/main" id="{00000000-0008-0000-0000-000009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xdr:wsDr>
</file>

<file path=xl/externalLinks/_rels/externalLink1.xml.rels><?xml version="1.0" encoding="UTF-8" standalone="yes"?>
<Relationships xmlns="http://schemas.openxmlformats.org/package/2006/relationships"><Relationship Id="rId2" Type="http://schemas.openxmlformats.org/officeDocument/2006/relationships/externalLinkPath" Target="file:///Q:\Chicago%20Department%20of%20Transportation\Alleys\Group%201\Construction\IFB\FM_PBC_JLB_Alleys_C1607_MasterBidForm_20240318_DRAFT_Unprotected.xlsx" TargetMode="External"/><Relationship Id="rId1" Type="http://schemas.openxmlformats.org/officeDocument/2006/relationships/externalLinkPath" Target="/Chicago%20Department%20of%20Transportation/Alleys/Package%201/Construction/IFB/FM_PBC_JLB_Alleys_C1607_MasterBidForm_20240318_DRAFT_Unprotected.xlsx" TargetMode="External"/></Relationships>
</file>

<file path=xl/externalLinks/_rels/externalLink2.xml.rels><?xml version="1.0" encoding="UTF-8" standalone="yes"?>
<Relationships xmlns="http://schemas.openxmlformats.org/package/2006/relationships"><Relationship Id="rId2" Type="http://schemas.openxmlformats.org/officeDocument/2006/relationships/externalLinkPath" Target="file:///Q:\Chicago%20Department%20of%20Transportation\Alleys\Group%201\Construction\IFB\PBC%20Alley%20Reconstruction%20SP%20Package%201%20No%20Unit%20Prices.xlsx" TargetMode="External"/><Relationship Id="rId1" Type="http://schemas.openxmlformats.org/officeDocument/2006/relationships/externalLinkPath" Target="/Chicago%20Department%20of%20Transportation/Alleys/Package%201/Construction/IFB/PBC%20Alley%20Reconstruction%20SP%20Package%201%20No%20Unit%20Prices.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xxl21:alternateUrls>
      <xxl21:absoluteUrl r:id="rId2"/>
    </xxl21:alternateUrls>
    <sheetNames>
      <sheetName val="Schedule of Prices"/>
      <sheetName val="BidFormMASTER All Alleys"/>
      <sheetName val="Award Criteria Figure"/>
    </sheetNames>
    <sheetDataSet>
      <sheetData sheetId="0"/>
      <sheetData sheetId="1">
        <row r="16">
          <cell r="D16">
            <v>525000</v>
          </cell>
        </row>
      </sheetData>
      <sheetData sheetId="2"/>
    </sheetDataSet>
  </externalBook>
</externalLink>
</file>

<file path=xl/externalLinks/externalLink2.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xxl21:alternateUrls>
      <xxl21:absoluteUrl r:id="rId2"/>
    </xxl21:alternateUrls>
    <sheetNames>
      <sheetName val="22356A_21-CP#14"/>
      <sheetName val="22356B_22-CP#19"/>
      <sheetName val="22356C_21-CP#39"/>
      <sheetName val="22356D_22-CP#24"/>
      <sheetName val="22-M#6 Send Rev Plans"/>
      <sheetName val="22356F_22-M#17"/>
      <sheetName val="22356G_22-T#2"/>
      <sheetName val="Original Items"/>
      <sheetName val="Original Items Condensed"/>
    </sheetNames>
    <sheetDataSet>
      <sheetData sheetId="0"/>
      <sheetData sheetId="1"/>
      <sheetData sheetId="2"/>
      <sheetData sheetId="3"/>
      <sheetData sheetId="4"/>
      <sheetData sheetId="5"/>
      <sheetData sheetId="6"/>
      <sheetData sheetId="7"/>
      <sheetData sheetId="8">
        <row r="8">
          <cell r="C8" t="str">
            <v>Code Number</v>
          </cell>
        </row>
      </sheetData>
    </sheetDataSet>
  </externalBook>
</externalLink>
</file>

<file path=xl/theme/theme1.xml><?xml version="1.0" encoding="utf-8"?>
<a:theme xmlns:a="http://schemas.openxmlformats.org/drawingml/2006/main" name="Office Theme 2007 - 2010">
  <a:themeElements>
    <a:clrScheme name="Office 2007 - 2010">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2007 - 2010">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2007 - 2010">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vmlDrawing" Target="../drawings/vmlDrawing1.vml"/><Relationship Id="rId2" Type="http://schemas.openxmlformats.org/officeDocument/2006/relationships/drawing" Target="../drawings/drawing1.xml"/><Relationship Id="rId1" Type="http://schemas.openxmlformats.org/officeDocument/2006/relationships/printerSettings" Target="../printerSettings/printerSettings1.bin"/><Relationship Id="rId6" Type="http://schemas.openxmlformats.org/officeDocument/2006/relationships/ctrlProp" Target="../ctrlProps/ctrlProp3.xml"/><Relationship Id="rId5" Type="http://schemas.openxmlformats.org/officeDocument/2006/relationships/ctrlProp" Target="../ctrlProps/ctrlProp2.xml"/><Relationship Id="rId4" Type="http://schemas.openxmlformats.org/officeDocument/2006/relationships/ctrlProp" Target="../ctrlProps/ctrlProp1.xml"/></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pageSetUpPr fitToPage="1"/>
  </sheetPr>
  <dimension ref="A1:D45"/>
  <sheetViews>
    <sheetView showGridLines="0" tabSelected="1" view="pageBreakPreview" zoomScaleNormal="100" zoomScaleSheetLayoutView="100" zoomScalePageLayoutView="85" workbookViewId="0">
      <selection activeCell="C5" sqref="C5:D5"/>
    </sheetView>
  </sheetViews>
  <sheetFormatPr defaultColWidth="9.140625" defaultRowHeight="16.5" x14ac:dyDescent="0.3"/>
  <cols>
    <col min="1" max="1" width="12" style="1" customWidth="1"/>
    <col min="2" max="2" width="12.5703125" style="1" customWidth="1"/>
    <col min="3" max="3" width="99.28515625" style="1" customWidth="1"/>
    <col min="4" max="4" width="22.42578125" style="1" customWidth="1"/>
    <col min="5" max="16384" width="9.140625" style="1"/>
  </cols>
  <sheetData>
    <row r="1" spans="1:4" ht="44.25" customHeight="1" x14ac:dyDescent="0.3">
      <c r="A1" s="166" t="s">
        <v>0</v>
      </c>
      <c r="B1" s="167"/>
      <c r="C1" s="64" t="s">
        <v>1</v>
      </c>
      <c r="D1" s="65"/>
    </row>
    <row r="2" spans="1:4" ht="24" customHeight="1" x14ac:dyDescent="0.3">
      <c r="A2" s="180" t="s">
        <v>2</v>
      </c>
      <c r="B2" s="181"/>
      <c r="C2" s="55" t="s">
        <v>166</v>
      </c>
      <c r="D2" s="66"/>
    </row>
    <row r="3" spans="1:4" ht="24" customHeight="1" x14ac:dyDescent="0.3">
      <c r="A3" s="168" t="s">
        <v>3</v>
      </c>
      <c r="B3" s="169"/>
      <c r="C3" s="38" t="s">
        <v>168</v>
      </c>
      <c r="D3" s="66"/>
    </row>
    <row r="4" spans="1:4" s="4" customFormat="1" ht="24" customHeight="1" x14ac:dyDescent="0.35">
      <c r="A4" s="170" t="s">
        <v>4</v>
      </c>
      <c r="B4" s="171"/>
      <c r="C4" s="39" t="s">
        <v>167</v>
      </c>
      <c r="D4" s="66"/>
    </row>
    <row r="5" spans="1:4" s="4" customFormat="1" ht="37.5" customHeight="1" thickBot="1" x14ac:dyDescent="0.4">
      <c r="A5" s="67" t="s">
        <v>5</v>
      </c>
      <c r="B5" s="40"/>
      <c r="C5" s="172"/>
      <c r="D5" s="173"/>
    </row>
    <row r="6" spans="1:4" s="4" customFormat="1" ht="34.5" customHeight="1" thickBot="1" x14ac:dyDescent="0.4">
      <c r="A6" s="174" t="s">
        <v>6</v>
      </c>
      <c r="B6" s="175"/>
      <c r="C6" s="175"/>
      <c r="D6" s="176"/>
    </row>
    <row r="7" spans="1:4" s="4" customFormat="1" ht="56.25" customHeight="1" thickBot="1" x14ac:dyDescent="0.4">
      <c r="A7" s="177" t="s">
        <v>292</v>
      </c>
      <c r="B7" s="178"/>
      <c r="C7" s="178"/>
      <c r="D7" s="179"/>
    </row>
    <row r="8" spans="1:4" ht="20.100000000000001" customHeight="1" thickBot="1" x14ac:dyDescent="0.35">
      <c r="A8" s="163" t="s">
        <v>174</v>
      </c>
      <c r="B8" s="15" t="s">
        <v>7</v>
      </c>
      <c r="C8" s="16" t="s">
        <v>8</v>
      </c>
      <c r="D8" s="77" t="s">
        <v>9</v>
      </c>
    </row>
    <row r="9" spans="1:4" ht="24" customHeight="1" thickBot="1" x14ac:dyDescent="0.35">
      <c r="A9" s="163"/>
      <c r="B9" s="17"/>
      <c r="C9" s="37" t="s">
        <v>172</v>
      </c>
      <c r="D9" s="78"/>
    </row>
    <row r="10" spans="1:4" ht="24" customHeight="1" thickBot="1" x14ac:dyDescent="0.35">
      <c r="A10" s="163"/>
      <c r="B10" s="18">
        <v>1</v>
      </c>
      <c r="C10" s="19" t="s">
        <v>10</v>
      </c>
      <c r="D10" s="138">
        <f>SUM('22334 S. Oakley-Garfield Blvd'!G133)</f>
        <v>0</v>
      </c>
    </row>
    <row r="11" spans="1:4" ht="24" customHeight="1" thickBot="1" x14ac:dyDescent="0.35">
      <c r="A11" s="163"/>
      <c r="B11" s="20">
        <v>2</v>
      </c>
      <c r="C11" s="19" t="s">
        <v>11</v>
      </c>
      <c r="D11" s="70">
        <v>574384</v>
      </c>
    </row>
    <row r="12" spans="1:4" ht="24" customHeight="1" thickBot="1" x14ac:dyDescent="0.35">
      <c r="A12" s="163"/>
      <c r="B12" s="20">
        <v>3</v>
      </c>
      <c r="C12" s="21" t="s">
        <v>12</v>
      </c>
      <c r="D12" s="71">
        <v>25000</v>
      </c>
    </row>
    <row r="13" spans="1:4" ht="24" customHeight="1" thickBot="1" x14ac:dyDescent="0.35">
      <c r="A13" s="163"/>
      <c r="B13" s="23">
        <v>4</v>
      </c>
      <c r="C13" s="24" t="s">
        <v>13</v>
      </c>
      <c r="D13" s="79">
        <f>SUM(D10:D12)</f>
        <v>599384</v>
      </c>
    </row>
    <row r="14" spans="1:4" ht="14.1" customHeight="1" thickBot="1" x14ac:dyDescent="0.35">
      <c r="A14" s="163"/>
      <c r="B14" s="164" t="s">
        <v>14</v>
      </c>
      <c r="C14" s="165"/>
      <c r="D14" s="80"/>
    </row>
    <row r="15" spans="1:4" ht="20.100000000000001" customHeight="1" thickBot="1" x14ac:dyDescent="0.35">
      <c r="A15" s="187" t="s">
        <v>169</v>
      </c>
      <c r="B15" s="8" t="s">
        <v>7</v>
      </c>
      <c r="C15" s="9" t="s">
        <v>8</v>
      </c>
      <c r="D15" s="74" t="s">
        <v>9</v>
      </c>
    </row>
    <row r="16" spans="1:4" ht="24" customHeight="1" thickBot="1" x14ac:dyDescent="0.35">
      <c r="A16" s="187"/>
      <c r="B16" s="10"/>
      <c r="C16" s="36" t="s">
        <v>171</v>
      </c>
      <c r="D16" s="75"/>
    </row>
    <row r="17" spans="1:4" ht="24" customHeight="1" thickBot="1" x14ac:dyDescent="0.35">
      <c r="A17" s="187"/>
      <c r="B17" s="18">
        <v>5</v>
      </c>
      <c r="C17" s="19" t="s">
        <v>10</v>
      </c>
      <c r="D17" s="139">
        <f>SUM('22335 E. 94th St'!G133)</f>
        <v>0</v>
      </c>
    </row>
    <row r="18" spans="1:4" ht="24" customHeight="1" thickBot="1" x14ac:dyDescent="0.35">
      <c r="A18" s="187"/>
      <c r="B18" s="20">
        <v>6</v>
      </c>
      <c r="C18" s="19" t="s">
        <v>11</v>
      </c>
      <c r="D18" s="135">
        <v>283860</v>
      </c>
    </row>
    <row r="19" spans="1:4" ht="24" customHeight="1" thickBot="1" x14ac:dyDescent="0.35">
      <c r="A19" s="187"/>
      <c r="B19" s="20">
        <v>7</v>
      </c>
      <c r="C19" s="21" t="s">
        <v>12</v>
      </c>
      <c r="D19" s="136">
        <v>25000</v>
      </c>
    </row>
    <row r="20" spans="1:4" ht="24" customHeight="1" thickBot="1" x14ac:dyDescent="0.35">
      <c r="A20" s="187"/>
      <c r="B20" s="11">
        <v>8</v>
      </c>
      <c r="C20" s="12" t="s">
        <v>13</v>
      </c>
      <c r="D20" s="137">
        <f>SUM(D17:D19)</f>
        <v>308860</v>
      </c>
    </row>
    <row r="21" spans="1:4" ht="14.1" customHeight="1" thickBot="1" x14ac:dyDescent="0.35">
      <c r="A21" s="187"/>
      <c r="B21" s="182" t="s">
        <v>14</v>
      </c>
      <c r="C21" s="183"/>
      <c r="D21" s="76"/>
    </row>
    <row r="22" spans="1:4" ht="18.75" x14ac:dyDescent="0.3">
      <c r="A22" s="184" t="s">
        <v>173</v>
      </c>
      <c r="B22" s="5" t="s">
        <v>7</v>
      </c>
      <c r="C22" s="6" t="s">
        <v>8</v>
      </c>
      <c r="D22" s="68" t="s">
        <v>9</v>
      </c>
    </row>
    <row r="23" spans="1:4" ht="18.75" x14ac:dyDescent="0.3">
      <c r="A23" s="185"/>
      <c r="B23" s="7"/>
      <c r="C23" s="34" t="s">
        <v>170</v>
      </c>
      <c r="D23" s="69"/>
    </row>
    <row r="24" spans="1:4" ht="24" customHeight="1" x14ac:dyDescent="0.3">
      <c r="A24" s="185"/>
      <c r="B24" s="18">
        <v>9</v>
      </c>
      <c r="C24" s="19" t="s">
        <v>10</v>
      </c>
      <c r="D24" s="138">
        <f>SUM('22336 S. Oakley-58th St'!G133)</f>
        <v>0</v>
      </c>
    </row>
    <row r="25" spans="1:4" ht="24" customHeight="1" x14ac:dyDescent="0.3">
      <c r="A25" s="185"/>
      <c r="B25" s="20">
        <v>10</v>
      </c>
      <c r="C25" s="19" t="s">
        <v>11</v>
      </c>
      <c r="D25" s="70">
        <v>395577</v>
      </c>
    </row>
    <row r="26" spans="1:4" ht="24" customHeight="1" x14ac:dyDescent="0.3">
      <c r="A26" s="185"/>
      <c r="B26" s="20">
        <v>11</v>
      </c>
      <c r="C26" s="21" t="s">
        <v>12</v>
      </c>
      <c r="D26" s="71">
        <v>25000</v>
      </c>
    </row>
    <row r="27" spans="1:4" ht="24" customHeight="1" thickBot="1" x14ac:dyDescent="0.35">
      <c r="A27" s="185"/>
      <c r="B27" s="22">
        <v>12</v>
      </c>
      <c r="C27" s="35" t="s">
        <v>13</v>
      </c>
      <c r="D27" s="72">
        <f>SUM(D24:D26)</f>
        <v>420577</v>
      </c>
    </row>
    <row r="28" spans="1:4" ht="17.25" thickBot="1" x14ac:dyDescent="0.35">
      <c r="A28" s="186"/>
      <c r="B28" s="193" t="s">
        <v>14</v>
      </c>
      <c r="C28" s="194"/>
      <c r="D28" s="73"/>
    </row>
    <row r="29" spans="1:4" ht="18.75" x14ac:dyDescent="0.3">
      <c r="A29" s="81"/>
      <c r="B29" s="28" t="s">
        <v>7</v>
      </c>
      <c r="C29" s="29" t="s">
        <v>8</v>
      </c>
      <c r="D29" s="82" t="s">
        <v>15</v>
      </c>
    </row>
    <row r="30" spans="1:4" ht="20.25" x14ac:dyDescent="0.3">
      <c r="A30" s="81"/>
      <c r="B30" s="30">
        <v>13</v>
      </c>
      <c r="C30" s="31" t="s">
        <v>289</v>
      </c>
      <c r="D30" s="83">
        <f>SUM(D13,D20,D27)</f>
        <v>1328821</v>
      </c>
    </row>
    <row r="31" spans="1:4" ht="21" thickBot="1" x14ac:dyDescent="0.35">
      <c r="A31" s="84"/>
      <c r="B31" s="32">
        <v>14</v>
      </c>
      <c r="C31" s="33" t="s">
        <v>16</v>
      </c>
      <c r="D31" s="85">
        <f>SUM('Award Criteria Figure'!C38)</f>
        <v>1328821</v>
      </c>
    </row>
    <row r="32" spans="1:4" ht="33" customHeight="1" thickBot="1" x14ac:dyDescent="0.35">
      <c r="A32" s="188" t="s">
        <v>17</v>
      </c>
      <c r="B32" s="189"/>
      <c r="C32" s="189"/>
      <c r="D32" s="190"/>
    </row>
    <row r="33" spans="1:4" ht="20.100000000000001" customHeight="1" x14ac:dyDescent="0.3">
      <c r="A33" s="86" t="s">
        <v>18</v>
      </c>
      <c r="B33" s="191"/>
      <c r="C33" s="191"/>
      <c r="D33" s="192"/>
    </row>
    <row r="34" spans="1:4" ht="20.100000000000001" customHeight="1" x14ac:dyDescent="0.3">
      <c r="A34" s="86" t="s">
        <v>19</v>
      </c>
      <c r="B34" s="195"/>
      <c r="C34" s="196"/>
      <c r="D34" s="197"/>
    </row>
    <row r="35" spans="1:4" ht="20.100000000000001" customHeight="1" thickBot="1" x14ac:dyDescent="0.35">
      <c r="A35" s="87"/>
      <c r="B35" s="198"/>
      <c r="C35" s="198"/>
      <c r="D35" s="199"/>
    </row>
    <row r="36" spans="1:4" ht="31.5" customHeight="1" thickBot="1" x14ac:dyDescent="0.35">
      <c r="A36" s="200" t="s">
        <v>20</v>
      </c>
      <c r="B36" s="201"/>
      <c r="C36" s="201"/>
      <c r="D36" s="202"/>
    </row>
    <row r="37" spans="1:4" ht="20.100000000000001" customHeight="1" x14ac:dyDescent="0.3">
      <c r="A37" s="88" t="s">
        <v>21</v>
      </c>
      <c r="B37" s="191"/>
      <c r="C37" s="191"/>
      <c r="D37" s="192"/>
    </row>
    <row r="38" spans="1:4" ht="20.100000000000001" customHeight="1" thickBot="1" x14ac:dyDescent="0.35">
      <c r="A38" s="86" t="s">
        <v>22</v>
      </c>
      <c r="B38" s="195"/>
      <c r="C38" s="196"/>
      <c r="D38" s="197"/>
    </row>
    <row r="39" spans="1:4" ht="18.75" thickBot="1" x14ac:dyDescent="0.35">
      <c r="A39" s="200" t="s">
        <v>23</v>
      </c>
      <c r="B39" s="201"/>
      <c r="C39" s="201"/>
      <c r="D39" s="202"/>
    </row>
    <row r="40" spans="1:4" ht="121.5" customHeight="1" thickBot="1" x14ac:dyDescent="0.35">
      <c r="A40" s="207" t="s">
        <v>291</v>
      </c>
      <c r="B40" s="208"/>
      <c r="C40" s="208"/>
      <c r="D40" s="209"/>
    </row>
    <row r="41" spans="1:4" x14ac:dyDescent="0.3">
      <c r="A41" s="89" t="s">
        <v>24</v>
      </c>
      <c r="B41" s="13" t="s">
        <v>25</v>
      </c>
      <c r="C41" s="210" t="s">
        <v>293</v>
      </c>
      <c r="D41" s="211"/>
    </row>
    <row r="42" spans="1:4" x14ac:dyDescent="0.3">
      <c r="A42" s="90" t="s">
        <v>26</v>
      </c>
      <c r="B42" s="14" t="s">
        <v>27</v>
      </c>
      <c r="C42" s="203" t="s">
        <v>28</v>
      </c>
      <c r="D42" s="204"/>
    </row>
    <row r="43" spans="1:4" x14ac:dyDescent="0.3">
      <c r="A43" s="91" t="s">
        <v>29</v>
      </c>
      <c r="B43" s="14" t="s">
        <v>30</v>
      </c>
      <c r="C43" s="203" t="s">
        <v>31</v>
      </c>
      <c r="D43" s="204"/>
    </row>
    <row r="44" spans="1:4" x14ac:dyDescent="0.3">
      <c r="A44" s="92" t="s">
        <v>32</v>
      </c>
      <c r="B44" s="14" t="s">
        <v>33</v>
      </c>
      <c r="C44" s="203" t="s">
        <v>294</v>
      </c>
      <c r="D44" s="204"/>
    </row>
    <row r="45" spans="1:4" ht="26.25" thickBot="1" x14ac:dyDescent="0.35">
      <c r="A45" s="93" t="s">
        <v>34</v>
      </c>
      <c r="B45" s="94" t="s">
        <v>35</v>
      </c>
      <c r="C45" s="205" t="s">
        <v>295</v>
      </c>
      <c r="D45" s="206"/>
    </row>
  </sheetData>
  <sheetProtection algorithmName="SHA-512" hashValue="vfjGHzxrG5up4Ed0AoTu25e3C1IupyW4Bu1RzOXhLOFeZTSzftWccL8dZWGUYQ9FQE6rr8RQUgfXdkxmvqw83A==" saltValue="EZBEdjxqr/nc1nhGJZq6tw==" spinCount="100000" sheet="1" selectLockedCells="1"/>
  <mergeCells count="27">
    <mergeCell ref="C43:D43"/>
    <mergeCell ref="C44:D44"/>
    <mergeCell ref="C45:D45"/>
    <mergeCell ref="A39:D39"/>
    <mergeCell ref="A40:D40"/>
    <mergeCell ref="C41:D41"/>
    <mergeCell ref="C42:D42"/>
    <mergeCell ref="B34:D34"/>
    <mergeCell ref="B35:D35"/>
    <mergeCell ref="A36:D36"/>
    <mergeCell ref="B37:D37"/>
    <mergeCell ref="B38:D38"/>
    <mergeCell ref="B21:C21"/>
    <mergeCell ref="A22:A28"/>
    <mergeCell ref="A15:A21"/>
    <mergeCell ref="A32:D32"/>
    <mergeCell ref="B33:D33"/>
    <mergeCell ref="B28:C28"/>
    <mergeCell ref="A8:A14"/>
    <mergeCell ref="B14:C14"/>
    <mergeCell ref="A1:B1"/>
    <mergeCell ref="A3:B3"/>
    <mergeCell ref="A4:B4"/>
    <mergeCell ref="C5:D5"/>
    <mergeCell ref="A6:D6"/>
    <mergeCell ref="A7:D7"/>
    <mergeCell ref="A2:B2"/>
  </mergeCells>
  <printOptions horizontalCentered="1" verticalCentered="1"/>
  <pageMargins left="0.25" right="0.25" top="0.75" bottom="0.75" header="0.3" footer="0.3"/>
  <pageSetup scale="60" orientation="portrait" r:id="rId1"/>
  <headerFooter>
    <oddHeader>&amp;C&amp;"Arial Narrow,Bold"&amp;16B. BID FORM - WPA STREET RECONSTRUCTION (S. Oakley Ave.-Garfield Blvd / E. 94th St. / S. Oakley Ave.-58th St.)</oddHeader>
  </headerFooter>
  <drawing r:id="rId2"/>
  <legacyDrawing r:id="rId3"/>
  <mc:AlternateContent xmlns:mc="http://schemas.openxmlformats.org/markup-compatibility/2006">
    <mc:Choice Requires="x14">
      <controls>
        <mc:AlternateContent xmlns:mc="http://schemas.openxmlformats.org/markup-compatibility/2006">
          <mc:Choice Requires="x14">
            <control shapeId="1025" r:id="rId4" name="Check Box 1">
              <controlPr defaultSize="0" autoFill="0" autoLine="0" autoPict="0">
                <anchor moveWithCells="1">
                  <from>
                    <xdr:col>3</xdr:col>
                    <xdr:colOff>657225</xdr:colOff>
                    <xdr:row>26</xdr:row>
                    <xdr:rowOff>276225</xdr:rowOff>
                  </from>
                  <to>
                    <xdr:col>3</xdr:col>
                    <xdr:colOff>962025</xdr:colOff>
                    <xdr:row>27</xdr:row>
                    <xdr:rowOff>200025</xdr:rowOff>
                  </to>
                </anchor>
              </controlPr>
            </control>
          </mc:Choice>
        </mc:AlternateContent>
        <mc:AlternateContent xmlns:mc="http://schemas.openxmlformats.org/markup-compatibility/2006">
          <mc:Choice Requires="x14">
            <control shapeId="1029" r:id="rId5" name="Check Box 5">
              <controlPr defaultSize="0" autoFill="0" autoLine="0" autoPict="0">
                <anchor moveWithCells="1">
                  <from>
                    <xdr:col>3</xdr:col>
                    <xdr:colOff>676275</xdr:colOff>
                    <xdr:row>19</xdr:row>
                    <xdr:rowOff>295275</xdr:rowOff>
                  </from>
                  <to>
                    <xdr:col>3</xdr:col>
                    <xdr:colOff>981075</xdr:colOff>
                    <xdr:row>21</xdr:row>
                    <xdr:rowOff>19050</xdr:rowOff>
                  </to>
                </anchor>
              </controlPr>
            </control>
          </mc:Choice>
        </mc:AlternateContent>
        <mc:AlternateContent xmlns:mc="http://schemas.openxmlformats.org/markup-compatibility/2006">
          <mc:Choice Requires="x14">
            <control shapeId="1033" r:id="rId6" name="Check Box 9">
              <controlPr defaultSize="0" autoFill="0" autoLine="0" autoPict="0">
                <anchor moveWithCells="1">
                  <from>
                    <xdr:col>3</xdr:col>
                    <xdr:colOff>676275</xdr:colOff>
                    <xdr:row>12</xdr:row>
                    <xdr:rowOff>295275</xdr:rowOff>
                  </from>
                  <to>
                    <xdr:col>3</xdr:col>
                    <xdr:colOff>981075</xdr:colOff>
                    <xdr:row>14</xdr:row>
                    <xdr:rowOff>19050</xdr:rowOff>
                  </to>
                </anchor>
              </controlPr>
            </control>
          </mc:Choice>
        </mc:AlternateContent>
      </controls>
    </mc:Choice>
  </mc:AlternateConten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50212F06-4240-44A7-A60F-B81D68BEF07A}">
  <sheetPr>
    <pageSetUpPr fitToPage="1"/>
  </sheetPr>
  <dimension ref="A1:C49"/>
  <sheetViews>
    <sheetView view="pageBreakPreview" topLeftCell="A30" zoomScaleNormal="100" zoomScaleSheetLayoutView="100" zoomScalePageLayoutView="80" workbookViewId="0">
      <selection activeCell="B42" sqref="B42:C42"/>
    </sheetView>
  </sheetViews>
  <sheetFormatPr defaultColWidth="1" defaultRowHeight="15" x14ac:dyDescent="0.25"/>
  <cols>
    <col min="1" max="1" width="21.28515625" customWidth="1"/>
    <col min="2" max="2" width="71.7109375" customWidth="1"/>
    <col min="3" max="3" width="18.7109375" customWidth="1"/>
  </cols>
  <sheetData>
    <row r="1" spans="1:3" ht="36.75" thickTop="1" x14ac:dyDescent="0.25">
      <c r="A1" s="133" t="s">
        <v>0</v>
      </c>
      <c r="B1" s="142" t="s">
        <v>1</v>
      </c>
      <c r="C1" s="95"/>
    </row>
    <row r="2" spans="1:3" ht="24" customHeight="1" x14ac:dyDescent="0.25">
      <c r="A2" s="96" t="s">
        <v>2</v>
      </c>
      <c r="B2" s="56" t="s">
        <v>166</v>
      </c>
      <c r="C2" s="97"/>
    </row>
    <row r="3" spans="1:3" ht="24" customHeight="1" x14ac:dyDescent="0.25">
      <c r="A3" s="134" t="s">
        <v>3</v>
      </c>
      <c r="B3" s="140" t="s">
        <v>168</v>
      </c>
      <c r="C3" s="98"/>
    </row>
    <row r="4" spans="1:3" ht="24" customHeight="1" x14ac:dyDescent="0.25">
      <c r="A4" s="96" t="s">
        <v>4</v>
      </c>
      <c r="B4" s="141" t="s">
        <v>167</v>
      </c>
      <c r="C4" s="99"/>
    </row>
    <row r="5" spans="1:3" ht="8.25" hidden="1" customHeight="1" x14ac:dyDescent="0.25">
      <c r="A5" s="217"/>
      <c r="B5" s="218"/>
      <c r="C5" s="219"/>
    </row>
    <row r="6" spans="1:3" ht="33" hidden="1" customHeight="1" x14ac:dyDescent="0.25">
      <c r="A6" s="100"/>
      <c r="C6" s="101" t="s">
        <v>36</v>
      </c>
    </row>
    <row r="7" spans="1:3" ht="18" hidden="1" x14ac:dyDescent="0.25">
      <c r="A7" s="100"/>
      <c r="C7" s="102">
        <f>SUM('[1]BidFormMASTER All Alleys'!D16)</f>
        <v>525000</v>
      </c>
    </row>
    <row r="8" spans="1:3" ht="25.5" x14ac:dyDescent="0.35">
      <c r="A8" s="220" t="s">
        <v>37</v>
      </c>
      <c r="B8" s="221"/>
      <c r="C8" s="222"/>
    </row>
    <row r="9" spans="1:3" ht="24.75" customHeight="1" x14ac:dyDescent="0.35">
      <c r="A9" s="100"/>
      <c r="C9" s="103" t="s">
        <v>38</v>
      </c>
    </row>
    <row r="10" spans="1:3" s="2" customFormat="1" ht="18.75" x14ac:dyDescent="0.3">
      <c r="A10" s="104" t="s">
        <v>39</v>
      </c>
      <c r="B10" s="105"/>
      <c r="C10" s="106">
        <f>SUM('Master Bid Tab'!D30)</f>
        <v>1328821</v>
      </c>
    </row>
    <row r="11" spans="1:3" ht="18.75" customHeight="1" x14ac:dyDescent="0.3">
      <c r="A11" s="107" t="s">
        <v>40</v>
      </c>
      <c r="B11" s="1"/>
      <c r="C11" s="108"/>
    </row>
    <row r="12" spans="1:3" ht="18.75" customHeight="1" x14ac:dyDescent="0.3">
      <c r="A12" s="107" t="s">
        <v>41</v>
      </c>
      <c r="B12" s="1"/>
      <c r="C12" s="109">
        <f>SUM(C10*C11)*0.04</f>
        <v>0</v>
      </c>
    </row>
    <row r="13" spans="1:3" ht="18.75" customHeight="1" x14ac:dyDescent="0.3">
      <c r="A13" s="110"/>
      <c r="B13" s="111"/>
      <c r="C13" s="112"/>
    </row>
    <row r="14" spans="1:3" ht="18.75" customHeight="1" x14ac:dyDescent="0.3">
      <c r="A14" s="107"/>
      <c r="B14" s="1"/>
      <c r="C14" s="109">
        <f>SUM($C$10)</f>
        <v>1328821</v>
      </c>
    </row>
    <row r="15" spans="1:3" ht="18.75" customHeight="1" x14ac:dyDescent="0.3">
      <c r="A15" s="107" t="s">
        <v>42</v>
      </c>
      <c r="B15" s="1"/>
      <c r="C15" s="108"/>
    </row>
    <row r="16" spans="1:3" ht="18.75" customHeight="1" x14ac:dyDescent="0.3">
      <c r="A16" s="107" t="s">
        <v>43</v>
      </c>
      <c r="B16" s="1"/>
      <c r="C16" s="109">
        <f t="shared" ref="C16" si="0">SUM(C14*C15)*0.03</f>
        <v>0</v>
      </c>
    </row>
    <row r="17" spans="1:3" ht="18.75" customHeight="1" x14ac:dyDescent="0.3">
      <c r="A17" s="110"/>
      <c r="B17" s="111"/>
      <c r="C17" s="112"/>
    </row>
    <row r="18" spans="1:3" ht="18.75" customHeight="1" x14ac:dyDescent="0.3">
      <c r="A18" s="107"/>
      <c r="B18" s="1"/>
      <c r="C18" s="109">
        <f>SUM($C$10)</f>
        <v>1328821</v>
      </c>
    </row>
    <row r="19" spans="1:3" ht="18.75" customHeight="1" x14ac:dyDescent="0.3">
      <c r="A19" s="107" t="s">
        <v>44</v>
      </c>
      <c r="B19" s="1"/>
      <c r="C19" s="108"/>
    </row>
    <row r="20" spans="1:3" ht="18.75" customHeight="1" x14ac:dyDescent="0.3">
      <c r="A20" s="107" t="s">
        <v>45</v>
      </c>
      <c r="B20" s="1"/>
      <c r="C20" s="109">
        <f t="shared" ref="C20" si="1">SUM(C18*C19)*0.01</f>
        <v>0</v>
      </c>
    </row>
    <row r="21" spans="1:3" ht="18.75" customHeight="1" x14ac:dyDescent="0.3">
      <c r="A21" s="110"/>
      <c r="B21" s="111"/>
      <c r="C21" s="112"/>
    </row>
    <row r="22" spans="1:3" ht="18.75" customHeight="1" x14ac:dyDescent="0.3">
      <c r="A22" s="107"/>
      <c r="B22" s="1"/>
      <c r="C22" s="109">
        <f>SUM($C$10)</f>
        <v>1328821</v>
      </c>
    </row>
    <row r="23" spans="1:3" ht="18.75" customHeight="1" x14ac:dyDescent="0.3">
      <c r="A23" s="107" t="s">
        <v>46</v>
      </c>
      <c r="B23" s="1"/>
      <c r="C23" s="108"/>
    </row>
    <row r="24" spans="1:3" ht="18.75" customHeight="1" x14ac:dyDescent="0.3">
      <c r="A24" s="107" t="s">
        <v>47</v>
      </c>
      <c r="B24" s="1"/>
      <c r="C24" s="109">
        <f t="shared" ref="C24" si="2">SUM(C22*C23)*0.04</f>
        <v>0</v>
      </c>
    </row>
    <row r="25" spans="1:3" ht="18.75" customHeight="1" x14ac:dyDescent="0.3">
      <c r="A25" s="110"/>
      <c r="B25" s="111"/>
      <c r="C25" s="112"/>
    </row>
    <row r="26" spans="1:3" ht="18.75" customHeight="1" x14ac:dyDescent="0.3">
      <c r="A26" s="107"/>
      <c r="B26" s="1"/>
      <c r="C26" s="109">
        <f>SUM($C$10)</f>
        <v>1328821</v>
      </c>
    </row>
    <row r="27" spans="1:3" ht="18.75" customHeight="1" x14ac:dyDescent="0.3">
      <c r="A27" s="107" t="s">
        <v>48</v>
      </c>
      <c r="B27" s="1"/>
      <c r="C27" s="108"/>
    </row>
    <row r="28" spans="1:3" ht="18.75" customHeight="1" x14ac:dyDescent="0.3">
      <c r="A28" s="107" t="s">
        <v>49</v>
      </c>
      <c r="B28" s="1"/>
      <c r="C28" s="109">
        <f t="shared" ref="C28" si="3">SUM(C26*C27)*0.03</f>
        <v>0</v>
      </c>
    </row>
    <row r="29" spans="1:3" ht="18.75" customHeight="1" x14ac:dyDescent="0.3">
      <c r="A29" s="110"/>
      <c r="B29" s="111"/>
      <c r="C29" s="112"/>
    </row>
    <row r="30" spans="1:3" ht="18.75" customHeight="1" x14ac:dyDescent="0.3">
      <c r="A30" s="107"/>
      <c r="B30" s="1"/>
      <c r="C30" s="109">
        <f>SUM($C$10)</f>
        <v>1328821</v>
      </c>
    </row>
    <row r="31" spans="1:3" ht="18.75" customHeight="1" x14ac:dyDescent="0.3">
      <c r="A31" s="107" t="s">
        <v>50</v>
      </c>
      <c r="B31" s="1"/>
      <c r="C31" s="108"/>
    </row>
    <row r="32" spans="1:3" ht="18.75" customHeight="1" x14ac:dyDescent="0.3">
      <c r="A32" s="107" t="s">
        <v>51</v>
      </c>
      <c r="B32" s="1"/>
      <c r="C32" s="109">
        <f t="shared" ref="C32" si="4">SUM(C30*C31)*0.01</f>
        <v>0</v>
      </c>
    </row>
    <row r="33" spans="1:3" ht="18.75" customHeight="1" x14ac:dyDescent="0.3">
      <c r="A33" s="110"/>
      <c r="B33" s="111"/>
      <c r="C33" s="112"/>
    </row>
    <row r="34" spans="1:3" ht="18.75" customHeight="1" x14ac:dyDescent="0.3">
      <c r="A34" s="107"/>
      <c r="B34" s="1"/>
      <c r="C34" s="109">
        <f>SUM($C$10)</f>
        <v>1328821</v>
      </c>
    </row>
    <row r="35" spans="1:3" ht="18.75" customHeight="1" x14ac:dyDescent="0.3">
      <c r="A35" s="107" t="s">
        <v>52</v>
      </c>
      <c r="B35" s="1"/>
      <c r="C35" s="109">
        <f>SUM(C12+C16+C20+C24+C28+C32)</f>
        <v>0</v>
      </c>
    </row>
    <row r="36" spans="1:3" ht="18.75" customHeight="1" x14ac:dyDescent="0.3">
      <c r="A36" s="107" t="s">
        <v>53</v>
      </c>
      <c r="B36" s="1"/>
      <c r="C36" s="109">
        <f t="shared" ref="C36" si="5">SUM(C34-C35)</f>
        <v>1328821</v>
      </c>
    </row>
    <row r="37" spans="1:3" ht="8.85" customHeight="1" x14ac:dyDescent="0.3">
      <c r="A37" s="113"/>
      <c r="B37" s="114"/>
      <c r="C37" s="115"/>
    </row>
    <row r="38" spans="1:3" ht="24" customHeight="1" thickBot="1" x14ac:dyDescent="0.3">
      <c r="A38" s="104" t="s">
        <v>54</v>
      </c>
      <c r="B38" s="105"/>
      <c r="C38" s="106">
        <f>SUM(C36)</f>
        <v>1328821</v>
      </c>
    </row>
    <row r="39" spans="1:3" ht="17.45" customHeight="1" thickBot="1" x14ac:dyDescent="0.3">
      <c r="A39" s="223" t="s">
        <v>14</v>
      </c>
      <c r="B39" s="224"/>
      <c r="C39" s="116"/>
    </row>
    <row r="40" spans="1:3" ht="17.45" customHeight="1" thickBot="1" x14ac:dyDescent="0.3">
      <c r="A40" s="212" t="s">
        <v>20</v>
      </c>
      <c r="B40" s="201"/>
      <c r="C40" s="213"/>
    </row>
    <row r="41" spans="1:3" ht="17.45" customHeight="1" x14ac:dyDescent="0.3">
      <c r="A41" s="117" t="s">
        <v>21</v>
      </c>
      <c r="B41" s="225"/>
      <c r="C41" s="226"/>
    </row>
    <row r="42" spans="1:3" ht="17.45" customHeight="1" thickBot="1" x14ac:dyDescent="0.35">
      <c r="A42" s="118" t="s">
        <v>22</v>
      </c>
      <c r="B42" s="227"/>
      <c r="C42" s="228"/>
    </row>
    <row r="43" spans="1:3" ht="18.75" thickBot="1" x14ac:dyDescent="0.3">
      <c r="A43" s="212" t="s">
        <v>23</v>
      </c>
      <c r="B43" s="201"/>
      <c r="C43" s="213"/>
    </row>
    <row r="44" spans="1:3" ht="125.25" customHeight="1" thickBot="1" x14ac:dyDescent="0.3">
      <c r="A44" s="214" t="s">
        <v>290</v>
      </c>
      <c r="B44" s="215"/>
      <c r="C44" s="216"/>
    </row>
    <row r="45" spans="1:3" ht="17.25" thickBot="1" x14ac:dyDescent="0.35">
      <c r="A45" s="119" t="s">
        <v>55</v>
      </c>
      <c r="B45" s="54"/>
      <c r="C45" s="120"/>
    </row>
    <row r="46" spans="1:3" ht="16.5" x14ac:dyDescent="0.3">
      <c r="A46" s="121" t="s">
        <v>56</v>
      </c>
      <c r="B46" s="122"/>
      <c r="C46" s="123"/>
    </row>
    <row r="47" spans="1:3" ht="16.5" x14ac:dyDescent="0.3">
      <c r="A47" s="124" t="s">
        <v>57</v>
      </c>
      <c r="B47" s="125"/>
      <c r="C47" s="126"/>
    </row>
    <row r="48" spans="1:3" ht="17.25" thickBot="1" x14ac:dyDescent="0.35">
      <c r="A48" s="127" t="s">
        <v>58</v>
      </c>
      <c r="B48" s="128"/>
      <c r="C48" s="129"/>
    </row>
    <row r="49" spans="3:3" ht="18.75" thickTop="1" x14ac:dyDescent="0.25">
      <c r="C49" s="3"/>
    </row>
  </sheetData>
  <sheetProtection algorithmName="SHA-512" hashValue="k3eZ02PGkxBJCsKeUiufh8RU8ZBjrUuqm56hxOyMUVekDDssl0ZEjrrwWaRa0iTGzRHm/iYn81poMbh8GQsvvQ==" saltValue="mdMtzCLWx8lLdNHQIKXR6w==" spinCount="100000" sheet="1" selectLockedCells="1"/>
  <mergeCells count="8">
    <mergeCell ref="A43:C43"/>
    <mergeCell ref="A44:C44"/>
    <mergeCell ref="A5:C5"/>
    <mergeCell ref="A8:C8"/>
    <mergeCell ref="A39:B39"/>
    <mergeCell ref="A40:C40"/>
    <mergeCell ref="B41:C41"/>
    <mergeCell ref="B42:C42"/>
  </mergeCells>
  <printOptions horizontalCentered="1"/>
  <pageMargins left="0.25" right="0.25" top="0.5" bottom="0.5" header="0.25" footer="0.3"/>
  <pageSetup paperSize="17" orientation="portrait"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850106C2-1FA9-4CDC-A3B5-D7653B301C6E}">
  <sheetPr>
    <tabColor theme="7" tint="-0.499984740745262"/>
    <pageSetUpPr fitToPage="1"/>
  </sheetPr>
  <dimension ref="A1:G135"/>
  <sheetViews>
    <sheetView view="pageBreakPreview" zoomScaleNormal="100" zoomScaleSheetLayoutView="100" workbookViewId="0">
      <selection activeCell="C12" sqref="C12"/>
    </sheetView>
  </sheetViews>
  <sheetFormatPr defaultRowHeight="15" x14ac:dyDescent="0.25"/>
  <cols>
    <col min="1" max="1" width="9.7109375" style="26" customWidth="1"/>
    <col min="2" max="2" width="15.7109375" style="26" customWidth="1"/>
    <col min="3" max="3" width="64" style="27" customWidth="1"/>
    <col min="4" max="4" width="14.7109375" style="26" customWidth="1"/>
    <col min="5" max="6" width="10.7109375" style="26" customWidth="1"/>
    <col min="7" max="7" width="25.7109375" style="26" customWidth="1"/>
  </cols>
  <sheetData>
    <row r="1" spans="1:7" ht="102.75" customHeight="1" thickBot="1" x14ac:dyDescent="0.3">
      <c r="A1" s="229" t="s">
        <v>287</v>
      </c>
      <c r="B1" s="230"/>
      <c r="C1" s="230"/>
      <c r="D1" s="230"/>
      <c r="E1" s="230"/>
      <c r="F1" s="230"/>
      <c r="G1" s="231"/>
    </row>
    <row r="2" spans="1:7" s="25" customFormat="1" ht="22.5" x14ac:dyDescent="0.2">
      <c r="A2" s="59" t="s">
        <v>59</v>
      </c>
      <c r="B2" s="60" t="str">
        <f>'[2]Original Items Condensed'!C8</f>
        <v>Code Number</v>
      </c>
      <c r="C2" s="60" t="s">
        <v>60</v>
      </c>
      <c r="D2" s="61" t="s">
        <v>61</v>
      </c>
      <c r="E2" s="61" t="s">
        <v>62</v>
      </c>
      <c r="F2" s="62" t="s">
        <v>63</v>
      </c>
      <c r="G2" s="63" t="s">
        <v>64</v>
      </c>
    </row>
    <row r="3" spans="1:7" s="25" customFormat="1" ht="15.75" thickBot="1" x14ac:dyDescent="0.25">
      <c r="A3" s="153">
        <v>1</v>
      </c>
      <c r="B3" s="147" t="s">
        <v>176</v>
      </c>
      <c r="C3" s="148" t="s">
        <v>177</v>
      </c>
      <c r="D3" s="149" t="s">
        <v>65</v>
      </c>
      <c r="E3" s="154">
        <v>5</v>
      </c>
      <c r="F3" s="131"/>
      <c r="G3" s="143">
        <f>SUM(E3*F3)</f>
        <v>0</v>
      </c>
    </row>
    <row r="4" spans="1:7" s="25" customFormat="1" ht="15.75" thickBot="1" x14ac:dyDescent="0.25">
      <c r="A4" s="153">
        <f t="shared" ref="A4:A67" si="0">A3+1</f>
        <v>2</v>
      </c>
      <c r="B4" s="147">
        <v>20100110</v>
      </c>
      <c r="C4" s="148" t="s">
        <v>178</v>
      </c>
      <c r="D4" s="149" t="s">
        <v>65</v>
      </c>
      <c r="E4" s="154">
        <v>37</v>
      </c>
      <c r="F4" s="131"/>
      <c r="G4" s="143">
        <f t="shared" ref="G4:G57" si="1">SUM(E4*F4)</f>
        <v>0</v>
      </c>
    </row>
    <row r="5" spans="1:7" s="25" customFormat="1" ht="15.75" thickBot="1" x14ac:dyDescent="0.25">
      <c r="A5" s="153">
        <f t="shared" si="0"/>
        <v>3</v>
      </c>
      <c r="B5" s="147">
        <v>20100210</v>
      </c>
      <c r="C5" s="148" t="s">
        <v>179</v>
      </c>
      <c r="D5" s="149" t="s">
        <v>65</v>
      </c>
      <c r="E5" s="154">
        <v>156</v>
      </c>
      <c r="F5" s="131"/>
      <c r="G5" s="143">
        <f t="shared" si="1"/>
        <v>0</v>
      </c>
    </row>
    <row r="6" spans="1:7" s="25" customFormat="1" ht="15.75" thickBot="1" x14ac:dyDescent="0.25">
      <c r="A6" s="153">
        <f t="shared" si="0"/>
        <v>4</v>
      </c>
      <c r="B6" s="147" t="s">
        <v>68</v>
      </c>
      <c r="C6" s="148" t="s">
        <v>69</v>
      </c>
      <c r="D6" s="149" t="s">
        <v>70</v>
      </c>
      <c r="E6" s="155">
        <v>16</v>
      </c>
      <c r="F6" s="131"/>
      <c r="G6" s="143">
        <f t="shared" si="1"/>
        <v>0</v>
      </c>
    </row>
    <row r="7" spans="1:7" s="25" customFormat="1" ht="15.75" thickBot="1" x14ac:dyDescent="0.25">
      <c r="A7" s="153">
        <f t="shared" si="0"/>
        <v>5</v>
      </c>
      <c r="B7" s="147" t="s">
        <v>71</v>
      </c>
      <c r="C7" s="148" t="s">
        <v>180</v>
      </c>
      <c r="D7" s="149" t="s">
        <v>72</v>
      </c>
      <c r="E7" s="155">
        <v>40</v>
      </c>
      <c r="F7" s="131"/>
      <c r="G7" s="143">
        <f t="shared" si="1"/>
        <v>0</v>
      </c>
    </row>
    <row r="8" spans="1:7" s="25" customFormat="1" ht="15.75" thickBot="1" x14ac:dyDescent="0.25">
      <c r="A8" s="153">
        <f t="shared" si="0"/>
        <v>6</v>
      </c>
      <c r="B8" s="147">
        <v>20200100</v>
      </c>
      <c r="C8" s="148" t="s">
        <v>66</v>
      </c>
      <c r="D8" s="149" t="s">
        <v>67</v>
      </c>
      <c r="E8" s="154">
        <v>2954</v>
      </c>
      <c r="F8" s="131"/>
      <c r="G8" s="143">
        <f t="shared" si="1"/>
        <v>0</v>
      </c>
    </row>
    <row r="9" spans="1:7" s="25" customFormat="1" ht="15.75" thickBot="1" x14ac:dyDescent="0.25">
      <c r="A9" s="153">
        <f t="shared" si="0"/>
        <v>7</v>
      </c>
      <c r="B9" s="147" t="s">
        <v>127</v>
      </c>
      <c r="C9" s="148" t="s">
        <v>128</v>
      </c>
      <c r="D9" s="149" t="s">
        <v>83</v>
      </c>
      <c r="E9" s="154">
        <v>170</v>
      </c>
      <c r="F9" s="131"/>
      <c r="G9" s="143">
        <f t="shared" si="1"/>
        <v>0</v>
      </c>
    </row>
    <row r="10" spans="1:7" s="25" customFormat="1" ht="15.75" thickBot="1" x14ac:dyDescent="0.25">
      <c r="A10" s="153">
        <f t="shared" si="0"/>
        <v>8</v>
      </c>
      <c r="B10" s="147">
        <v>20800150</v>
      </c>
      <c r="C10" s="148" t="s">
        <v>73</v>
      </c>
      <c r="D10" s="149" t="s">
        <v>67</v>
      </c>
      <c r="E10" s="156">
        <v>1350</v>
      </c>
      <c r="F10" s="131"/>
      <c r="G10" s="143">
        <f t="shared" si="1"/>
        <v>0</v>
      </c>
    </row>
    <row r="11" spans="1:7" s="25" customFormat="1" ht="15.75" thickBot="1" x14ac:dyDescent="0.25">
      <c r="A11" s="153">
        <f t="shared" si="0"/>
        <v>9</v>
      </c>
      <c r="B11" s="147" t="s">
        <v>181</v>
      </c>
      <c r="C11" s="148" t="s">
        <v>182</v>
      </c>
      <c r="D11" s="149" t="s">
        <v>67</v>
      </c>
      <c r="E11" s="154">
        <v>587</v>
      </c>
      <c r="F11" s="131"/>
      <c r="G11" s="143">
        <f t="shared" si="1"/>
        <v>0</v>
      </c>
    </row>
    <row r="12" spans="1:7" s="25" customFormat="1" ht="15.75" thickBot="1" x14ac:dyDescent="0.25">
      <c r="A12" s="153">
        <f t="shared" si="0"/>
        <v>10</v>
      </c>
      <c r="B12" s="147">
        <v>21101615</v>
      </c>
      <c r="C12" s="148" t="s">
        <v>74</v>
      </c>
      <c r="D12" s="149" t="s">
        <v>75</v>
      </c>
      <c r="E12" s="154">
        <v>1893</v>
      </c>
      <c r="F12" s="131"/>
      <c r="G12" s="143">
        <f t="shared" si="1"/>
        <v>0</v>
      </c>
    </row>
    <row r="13" spans="1:7" s="25" customFormat="1" ht="15.75" thickBot="1" x14ac:dyDescent="0.25">
      <c r="A13" s="153">
        <f t="shared" si="0"/>
        <v>11</v>
      </c>
      <c r="B13" s="147" t="s">
        <v>77</v>
      </c>
      <c r="C13" s="148" t="s">
        <v>78</v>
      </c>
      <c r="D13" s="149" t="s">
        <v>75</v>
      </c>
      <c r="E13" s="154">
        <v>210</v>
      </c>
      <c r="F13" s="131"/>
      <c r="G13" s="143">
        <f t="shared" si="1"/>
        <v>0</v>
      </c>
    </row>
    <row r="14" spans="1:7" s="25" customFormat="1" ht="15.75" thickBot="1" x14ac:dyDescent="0.25">
      <c r="A14" s="153">
        <f t="shared" si="0"/>
        <v>12</v>
      </c>
      <c r="B14" s="147" t="s">
        <v>183</v>
      </c>
      <c r="C14" s="148" t="s">
        <v>76</v>
      </c>
      <c r="D14" s="149" t="s">
        <v>75</v>
      </c>
      <c r="E14" s="156">
        <v>1893</v>
      </c>
      <c r="F14" s="131"/>
      <c r="G14" s="143">
        <f t="shared" si="1"/>
        <v>0</v>
      </c>
    </row>
    <row r="15" spans="1:7" s="25" customFormat="1" ht="15.75" thickBot="1" x14ac:dyDescent="0.25">
      <c r="A15" s="153">
        <f t="shared" si="0"/>
        <v>13</v>
      </c>
      <c r="B15" s="147" t="s">
        <v>184</v>
      </c>
      <c r="C15" s="148" t="s">
        <v>185</v>
      </c>
      <c r="D15" s="149" t="s">
        <v>70</v>
      </c>
      <c r="E15" s="154">
        <v>35</v>
      </c>
      <c r="F15" s="131"/>
      <c r="G15" s="143">
        <f t="shared" si="1"/>
        <v>0</v>
      </c>
    </row>
    <row r="16" spans="1:7" s="25" customFormat="1" ht="15.75" thickBot="1" x14ac:dyDescent="0.25">
      <c r="A16" s="153">
        <f t="shared" si="0"/>
        <v>14</v>
      </c>
      <c r="B16" s="147">
        <v>28000510</v>
      </c>
      <c r="C16" s="148" t="s">
        <v>79</v>
      </c>
      <c r="D16" s="149" t="s">
        <v>70</v>
      </c>
      <c r="E16" s="154">
        <v>9</v>
      </c>
      <c r="F16" s="131"/>
      <c r="G16" s="143">
        <f t="shared" si="1"/>
        <v>0</v>
      </c>
    </row>
    <row r="17" spans="1:7" s="25" customFormat="1" ht="15.75" thickBot="1" x14ac:dyDescent="0.25">
      <c r="A17" s="153">
        <f t="shared" si="0"/>
        <v>15</v>
      </c>
      <c r="B17" s="147">
        <v>31101100</v>
      </c>
      <c r="C17" s="148" t="s">
        <v>186</v>
      </c>
      <c r="D17" s="149" t="s">
        <v>67</v>
      </c>
      <c r="E17" s="154">
        <v>696</v>
      </c>
      <c r="F17" s="131"/>
      <c r="G17" s="143">
        <f t="shared" si="1"/>
        <v>0</v>
      </c>
    </row>
    <row r="18" spans="1:7" s="25" customFormat="1" ht="15.75" thickBot="1" x14ac:dyDescent="0.25">
      <c r="A18" s="153">
        <f t="shared" si="0"/>
        <v>16</v>
      </c>
      <c r="B18" s="147">
        <v>35300200</v>
      </c>
      <c r="C18" s="148" t="s">
        <v>80</v>
      </c>
      <c r="D18" s="149" t="s">
        <v>75</v>
      </c>
      <c r="E18" s="154">
        <v>3150</v>
      </c>
      <c r="F18" s="131"/>
      <c r="G18" s="143">
        <f t="shared" si="1"/>
        <v>0</v>
      </c>
    </row>
    <row r="19" spans="1:7" s="25" customFormat="1" ht="15.75" thickBot="1" x14ac:dyDescent="0.25">
      <c r="A19" s="153">
        <f t="shared" si="0"/>
        <v>17</v>
      </c>
      <c r="B19" s="147">
        <v>40600290</v>
      </c>
      <c r="C19" s="148" t="s">
        <v>81</v>
      </c>
      <c r="D19" s="149" t="s">
        <v>82</v>
      </c>
      <c r="E19" s="154">
        <v>2729</v>
      </c>
      <c r="F19" s="131"/>
      <c r="G19" s="143">
        <f t="shared" si="1"/>
        <v>0</v>
      </c>
    </row>
    <row r="20" spans="1:7" s="25" customFormat="1" ht="15.75" thickBot="1" x14ac:dyDescent="0.25">
      <c r="A20" s="153">
        <f t="shared" si="0"/>
        <v>18</v>
      </c>
      <c r="B20" s="147">
        <v>40600525</v>
      </c>
      <c r="C20" s="148" t="s">
        <v>187</v>
      </c>
      <c r="D20" s="149" t="s">
        <v>83</v>
      </c>
      <c r="E20" s="154">
        <v>5</v>
      </c>
      <c r="F20" s="131"/>
      <c r="G20" s="143">
        <f t="shared" si="1"/>
        <v>0</v>
      </c>
    </row>
    <row r="21" spans="1:7" s="25" customFormat="1" ht="15.75" thickBot="1" x14ac:dyDescent="0.25">
      <c r="A21" s="153">
        <f t="shared" si="0"/>
        <v>19</v>
      </c>
      <c r="B21" s="147">
        <v>40600635</v>
      </c>
      <c r="C21" s="148" t="s">
        <v>84</v>
      </c>
      <c r="D21" s="149" t="s">
        <v>83</v>
      </c>
      <c r="E21" s="154">
        <v>328</v>
      </c>
      <c r="F21" s="131"/>
      <c r="G21" s="143">
        <f t="shared" si="1"/>
        <v>0</v>
      </c>
    </row>
    <row r="22" spans="1:7" s="25" customFormat="1" ht="15.75" thickBot="1" x14ac:dyDescent="0.25">
      <c r="A22" s="153">
        <f t="shared" si="0"/>
        <v>20</v>
      </c>
      <c r="B22" s="147">
        <v>40604060</v>
      </c>
      <c r="C22" s="148" t="s">
        <v>188</v>
      </c>
      <c r="D22" s="149" t="s">
        <v>83</v>
      </c>
      <c r="E22" s="154">
        <v>445</v>
      </c>
      <c r="F22" s="131"/>
      <c r="G22" s="143">
        <f t="shared" si="1"/>
        <v>0</v>
      </c>
    </row>
    <row r="23" spans="1:7" s="25" customFormat="1" ht="15.75" thickBot="1" x14ac:dyDescent="0.25">
      <c r="A23" s="153">
        <f t="shared" si="0"/>
        <v>21</v>
      </c>
      <c r="B23" s="147">
        <v>42001300</v>
      </c>
      <c r="C23" s="148" t="s">
        <v>126</v>
      </c>
      <c r="D23" s="149" t="s">
        <v>75</v>
      </c>
      <c r="E23" s="154">
        <v>324</v>
      </c>
      <c r="F23" s="131"/>
      <c r="G23" s="143">
        <f t="shared" si="1"/>
        <v>0</v>
      </c>
    </row>
    <row r="24" spans="1:7" s="25" customFormat="1" ht="15.75" thickBot="1" x14ac:dyDescent="0.25">
      <c r="A24" s="153">
        <f t="shared" si="0"/>
        <v>22</v>
      </c>
      <c r="B24" s="147">
        <v>42300400</v>
      </c>
      <c r="C24" s="148" t="s">
        <v>189</v>
      </c>
      <c r="D24" s="149" t="s">
        <v>75</v>
      </c>
      <c r="E24" s="154">
        <v>324</v>
      </c>
      <c r="F24" s="131"/>
      <c r="G24" s="143">
        <f t="shared" si="1"/>
        <v>0</v>
      </c>
    </row>
    <row r="25" spans="1:7" s="25" customFormat="1" ht="15.75" thickBot="1" x14ac:dyDescent="0.25">
      <c r="A25" s="153">
        <f t="shared" si="0"/>
        <v>23</v>
      </c>
      <c r="B25" s="147" t="s">
        <v>86</v>
      </c>
      <c r="C25" s="148" t="s">
        <v>190</v>
      </c>
      <c r="D25" s="149" t="s">
        <v>87</v>
      </c>
      <c r="E25" s="156">
        <v>3560</v>
      </c>
      <c r="F25" s="131"/>
      <c r="G25" s="143">
        <f t="shared" si="1"/>
        <v>0</v>
      </c>
    </row>
    <row r="26" spans="1:7" s="25" customFormat="1" ht="15.75" thickBot="1" x14ac:dyDescent="0.25">
      <c r="A26" s="153">
        <f t="shared" si="0"/>
        <v>24</v>
      </c>
      <c r="B26" s="147" t="s">
        <v>88</v>
      </c>
      <c r="C26" s="148" t="s">
        <v>191</v>
      </c>
      <c r="D26" s="149" t="s">
        <v>87</v>
      </c>
      <c r="E26" s="156">
        <v>786</v>
      </c>
      <c r="F26" s="131"/>
      <c r="G26" s="143">
        <f t="shared" si="1"/>
        <v>0</v>
      </c>
    </row>
    <row r="27" spans="1:7" s="25" customFormat="1" ht="15.75" thickBot="1" x14ac:dyDescent="0.25">
      <c r="A27" s="153">
        <f t="shared" si="0"/>
        <v>25</v>
      </c>
      <c r="B27" s="147" t="s">
        <v>89</v>
      </c>
      <c r="C27" s="148" t="s">
        <v>192</v>
      </c>
      <c r="D27" s="149" t="s">
        <v>87</v>
      </c>
      <c r="E27" s="156">
        <v>1735</v>
      </c>
      <c r="F27" s="131"/>
      <c r="G27" s="143">
        <f t="shared" si="1"/>
        <v>0</v>
      </c>
    </row>
    <row r="28" spans="1:7" s="25" customFormat="1" ht="15.75" thickBot="1" x14ac:dyDescent="0.25">
      <c r="A28" s="153">
        <f t="shared" si="0"/>
        <v>26</v>
      </c>
      <c r="B28" s="147" t="s">
        <v>90</v>
      </c>
      <c r="C28" s="148" t="s">
        <v>193</v>
      </c>
      <c r="D28" s="149" t="s">
        <v>87</v>
      </c>
      <c r="E28" s="154">
        <v>120</v>
      </c>
      <c r="F28" s="131"/>
      <c r="G28" s="143">
        <f t="shared" si="1"/>
        <v>0</v>
      </c>
    </row>
    <row r="29" spans="1:7" s="25" customFormat="1" ht="15.75" thickBot="1" x14ac:dyDescent="0.25">
      <c r="A29" s="153">
        <f t="shared" si="0"/>
        <v>27</v>
      </c>
      <c r="B29" s="147" t="s">
        <v>91</v>
      </c>
      <c r="C29" s="148" t="s">
        <v>92</v>
      </c>
      <c r="D29" s="149" t="s">
        <v>87</v>
      </c>
      <c r="E29" s="156">
        <v>96</v>
      </c>
      <c r="F29" s="131"/>
      <c r="G29" s="143">
        <f t="shared" si="1"/>
        <v>0</v>
      </c>
    </row>
    <row r="30" spans="1:7" s="25" customFormat="1" ht="15.75" thickBot="1" x14ac:dyDescent="0.25">
      <c r="A30" s="153">
        <f t="shared" si="0"/>
        <v>28</v>
      </c>
      <c r="B30" s="147" t="s">
        <v>93</v>
      </c>
      <c r="C30" s="148" t="s">
        <v>94</v>
      </c>
      <c r="D30" s="149" t="s">
        <v>75</v>
      </c>
      <c r="E30" s="154">
        <v>0</v>
      </c>
      <c r="F30" s="131"/>
      <c r="G30" s="143">
        <f t="shared" si="1"/>
        <v>0</v>
      </c>
    </row>
    <row r="31" spans="1:7" s="25" customFormat="1" ht="15.75" thickBot="1" x14ac:dyDescent="0.25">
      <c r="A31" s="153">
        <f t="shared" si="0"/>
        <v>29</v>
      </c>
      <c r="B31" s="147">
        <v>44000100</v>
      </c>
      <c r="C31" s="148" t="s">
        <v>95</v>
      </c>
      <c r="D31" s="149" t="s">
        <v>75</v>
      </c>
      <c r="E31" s="156">
        <v>4043</v>
      </c>
      <c r="F31" s="131"/>
      <c r="G31" s="143">
        <f t="shared" si="1"/>
        <v>0</v>
      </c>
    </row>
    <row r="32" spans="1:7" s="25" customFormat="1" ht="15.75" thickBot="1" x14ac:dyDescent="0.25">
      <c r="A32" s="153">
        <f t="shared" si="0"/>
        <v>30</v>
      </c>
      <c r="B32" s="147">
        <v>44000300</v>
      </c>
      <c r="C32" s="148" t="s">
        <v>194</v>
      </c>
      <c r="D32" s="149" t="s">
        <v>72</v>
      </c>
      <c r="E32" s="156">
        <v>0</v>
      </c>
      <c r="F32" s="131"/>
      <c r="G32" s="143">
        <f t="shared" si="1"/>
        <v>0</v>
      </c>
    </row>
    <row r="33" spans="1:7" s="25" customFormat="1" ht="15.75" thickBot="1" x14ac:dyDescent="0.25">
      <c r="A33" s="153">
        <f t="shared" si="0"/>
        <v>31</v>
      </c>
      <c r="B33" s="147">
        <v>44000500</v>
      </c>
      <c r="C33" s="148" t="s">
        <v>96</v>
      </c>
      <c r="D33" s="149" t="s">
        <v>72</v>
      </c>
      <c r="E33" s="156">
        <v>384</v>
      </c>
      <c r="F33" s="131"/>
      <c r="G33" s="143">
        <f t="shared" si="1"/>
        <v>0</v>
      </c>
    </row>
    <row r="34" spans="1:7" s="25" customFormat="1" ht="15.75" thickBot="1" x14ac:dyDescent="0.25">
      <c r="A34" s="153">
        <f t="shared" si="0"/>
        <v>32</v>
      </c>
      <c r="B34" s="147" t="s">
        <v>129</v>
      </c>
      <c r="C34" s="148" t="s">
        <v>195</v>
      </c>
      <c r="D34" s="149" t="s">
        <v>70</v>
      </c>
      <c r="E34" s="156">
        <v>64</v>
      </c>
      <c r="F34" s="131"/>
      <c r="G34" s="143">
        <f t="shared" si="1"/>
        <v>0</v>
      </c>
    </row>
    <row r="35" spans="1:7" s="25" customFormat="1" ht="15.75" thickBot="1" x14ac:dyDescent="0.25">
      <c r="A35" s="153">
        <f t="shared" si="0"/>
        <v>33</v>
      </c>
      <c r="B35" s="147" t="s">
        <v>184</v>
      </c>
      <c r="C35" s="148" t="s">
        <v>97</v>
      </c>
      <c r="D35" s="149" t="s">
        <v>72</v>
      </c>
      <c r="E35" s="156">
        <v>128</v>
      </c>
      <c r="F35" s="131"/>
      <c r="G35" s="143">
        <f t="shared" si="1"/>
        <v>0</v>
      </c>
    </row>
    <row r="36" spans="1:7" s="25" customFormat="1" ht="15.75" thickBot="1" x14ac:dyDescent="0.25">
      <c r="A36" s="153">
        <f t="shared" si="0"/>
        <v>34</v>
      </c>
      <c r="B36" s="147" t="s">
        <v>184</v>
      </c>
      <c r="C36" s="148" t="s">
        <v>130</v>
      </c>
      <c r="D36" s="149" t="s">
        <v>75</v>
      </c>
      <c r="E36" s="156">
        <v>502</v>
      </c>
      <c r="F36" s="131"/>
      <c r="G36" s="143">
        <f t="shared" si="1"/>
        <v>0</v>
      </c>
    </row>
    <row r="37" spans="1:7" s="25" customFormat="1" ht="15.75" thickBot="1" x14ac:dyDescent="0.25">
      <c r="A37" s="153">
        <f t="shared" si="0"/>
        <v>35</v>
      </c>
      <c r="B37" s="147">
        <v>44000600</v>
      </c>
      <c r="C37" s="148" t="s">
        <v>196</v>
      </c>
      <c r="D37" s="149" t="s">
        <v>87</v>
      </c>
      <c r="E37" s="156">
        <v>3788</v>
      </c>
      <c r="F37" s="131"/>
      <c r="G37" s="143">
        <f t="shared" si="1"/>
        <v>0</v>
      </c>
    </row>
    <row r="38" spans="1:7" s="25" customFormat="1" ht="15.75" thickBot="1" x14ac:dyDescent="0.25">
      <c r="A38" s="153">
        <f t="shared" si="0"/>
        <v>36</v>
      </c>
      <c r="B38" s="147">
        <v>54248510</v>
      </c>
      <c r="C38" s="148" t="s">
        <v>197</v>
      </c>
      <c r="D38" s="149" t="s">
        <v>67</v>
      </c>
      <c r="E38" s="156">
        <v>2</v>
      </c>
      <c r="F38" s="131"/>
      <c r="G38" s="143">
        <f t="shared" si="1"/>
        <v>0</v>
      </c>
    </row>
    <row r="39" spans="1:7" s="25" customFormat="1" ht="15.75" thickBot="1" x14ac:dyDescent="0.25">
      <c r="A39" s="153">
        <f t="shared" si="0"/>
        <v>37</v>
      </c>
      <c r="B39" s="147" t="s">
        <v>98</v>
      </c>
      <c r="C39" s="148" t="s">
        <v>99</v>
      </c>
      <c r="D39" s="149" t="s">
        <v>72</v>
      </c>
      <c r="E39" s="156">
        <v>25</v>
      </c>
      <c r="F39" s="131"/>
      <c r="G39" s="143">
        <f t="shared" si="1"/>
        <v>0</v>
      </c>
    </row>
    <row r="40" spans="1:7" s="25" customFormat="1" ht="15.75" thickBot="1" x14ac:dyDescent="0.25">
      <c r="A40" s="153">
        <f t="shared" si="0"/>
        <v>38</v>
      </c>
      <c r="B40" s="147" t="s">
        <v>100</v>
      </c>
      <c r="C40" s="148" t="s">
        <v>101</v>
      </c>
      <c r="D40" s="149" t="s">
        <v>72</v>
      </c>
      <c r="E40" s="156">
        <v>10</v>
      </c>
      <c r="F40" s="131"/>
      <c r="G40" s="143">
        <f t="shared" si="1"/>
        <v>0</v>
      </c>
    </row>
    <row r="41" spans="1:7" s="25" customFormat="1" ht="15.75" thickBot="1" x14ac:dyDescent="0.25">
      <c r="A41" s="153">
        <f t="shared" si="0"/>
        <v>39</v>
      </c>
      <c r="B41" s="147" t="s">
        <v>102</v>
      </c>
      <c r="C41" s="148" t="s">
        <v>103</v>
      </c>
      <c r="D41" s="149" t="s">
        <v>72</v>
      </c>
      <c r="E41" s="154">
        <v>92</v>
      </c>
      <c r="F41" s="131"/>
      <c r="G41" s="143">
        <f t="shared" si="1"/>
        <v>0</v>
      </c>
    </row>
    <row r="42" spans="1:7" s="25" customFormat="1" ht="15.75" thickBot="1" x14ac:dyDescent="0.25">
      <c r="A42" s="153">
        <f t="shared" si="0"/>
        <v>40</v>
      </c>
      <c r="B42" s="147" t="s">
        <v>198</v>
      </c>
      <c r="C42" s="148" t="s">
        <v>199</v>
      </c>
      <c r="D42" s="149" t="s">
        <v>72</v>
      </c>
      <c r="E42" s="154">
        <v>37</v>
      </c>
      <c r="F42" s="131"/>
      <c r="G42" s="143">
        <f t="shared" si="1"/>
        <v>0</v>
      </c>
    </row>
    <row r="43" spans="1:7" s="25" customFormat="1" ht="15.75" thickBot="1" x14ac:dyDescent="0.25">
      <c r="A43" s="153">
        <f t="shared" si="0"/>
        <v>41</v>
      </c>
      <c r="B43" s="147" t="s">
        <v>200</v>
      </c>
      <c r="C43" s="148" t="s">
        <v>201</v>
      </c>
      <c r="D43" s="149" t="s">
        <v>72</v>
      </c>
      <c r="E43" s="154">
        <v>0</v>
      </c>
      <c r="F43" s="131"/>
      <c r="G43" s="143">
        <f t="shared" si="1"/>
        <v>0</v>
      </c>
    </row>
    <row r="44" spans="1:7" s="25" customFormat="1" ht="15.75" thickBot="1" x14ac:dyDescent="0.25">
      <c r="A44" s="153">
        <f t="shared" si="0"/>
        <v>42</v>
      </c>
      <c r="B44" s="147" t="s">
        <v>202</v>
      </c>
      <c r="C44" s="148" t="s">
        <v>203</v>
      </c>
      <c r="D44" s="149" t="s">
        <v>72</v>
      </c>
      <c r="E44" s="154">
        <v>835</v>
      </c>
      <c r="F44" s="131"/>
      <c r="G44" s="143">
        <f t="shared" si="1"/>
        <v>0</v>
      </c>
    </row>
    <row r="45" spans="1:7" s="25" customFormat="1" ht="15.75" thickBot="1" x14ac:dyDescent="0.25">
      <c r="A45" s="153">
        <f t="shared" si="0"/>
        <v>43</v>
      </c>
      <c r="B45" s="147" t="s">
        <v>204</v>
      </c>
      <c r="C45" s="148" t="s">
        <v>205</v>
      </c>
      <c r="D45" s="149" t="s">
        <v>72</v>
      </c>
      <c r="E45" s="154">
        <v>0</v>
      </c>
      <c r="F45" s="131"/>
      <c r="G45" s="143">
        <f t="shared" si="1"/>
        <v>0</v>
      </c>
    </row>
    <row r="46" spans="1:7" s="25" customFormat="1" ht="15.75" thickBot="1" x14ac:dyDescent="0.25">
      <c r="A46" s="153">
        <f t="shared" si="0"/>
        <v>44</v>
      </c>
      <c r="B46" s="147" t="s">
        <v>163</v>
      </c>
      <c r="C46" s="148" t="s">
        <v>164</v>
      </c>
      <c r="D46" s="149" t="s">
        <v>72</v>
      </c>
      <c r="E46" s="154">
        <v>1060</v>
      </c>
      <c r="F46" s="131"/>
      <c r="G46" s="143">
        <f t="shared" si="1"/>
        <v>0</v>
      </c>
    </row>
    <row r="47" spans="1:7" s="25" customFormat="1" ht="15.75" thickBot="1" x14ac:dyDescent="0.25">
      <c r="A47" s="153">
        <f t="shared" si="0"/>
        <v>45</v>
      </c>
      <c r="B47" s="147" t="s">
        <v>104</v>
      </c>
      <c r="C47" s="148" t="s">
        <v>105</v>
      </c>
      <c r="D47" s="149" t="s">
        <v>72</v>
      </c>
      <c r="E47" s="154">
        <v>276</v>
      </c>
      <c r="F47" s="131"/>
      <c r="G47" s="143">
        <f t="shared" si="1"/>
        <v>0</v>
      </c>
    </row>
    <row r="48" spans="1:7" s="25" customFormat="1" ht="15.75" thickBot="1" x14ac:dyDescent="0.25">
      <c r="A48" s="153">
        <f t="shared" si="0"/>
        <v>46</v>
      </c>
      <c r="B48" s="147">
        <v>56100010</v>
      </c>
      <c r="C48" s="148" t="s">
        <v>206</v>
      </c>
      <c r="D48" s="149" t="s">
        <v>70</v>
      </c>
      <c r="E48" s="154">
        <v>2</v>
      </c>
      <c r="F48" s="131"/>
      <c r="G48" s="143">
        <f t="shared" si="1"/>
        <v>0</v>
      </c>
    </row>
    <row r="49" spans="1:7" s="25" customFormat="1" ht="15.75" thickBot="1" x14ac:dyDescent="0.25">
      <c r="A49" s="153">
        <f t="shared" si="0"/>
        <v>47</v>
      </c>
      <c r="B49" s="147">
        <v>56100015</v>
      </c>
      <c r="C49" s="148" t="s">
        <v>207</v>
      </c>
      <c r="D49" s="149" t="s">
        <v>70</v>
      </c>
      <c r="E49" s="154">
        <v>1</v>
      </c>
      <c r="F49" s="131"/>
      <c r="G49" s="143">
        <f t="shared" si="1"/>
        <v>0</v>
      </c>
    </row>
    <row r="50" spans="1:7" s="25" customFormat="1" ht="15.75" thickBot="1" x14ac:dyDescent="0.25">
      <c r="A50" s="153">
        <f t="shared" si="0"/>
        <v>48</v>
      </c>
      <c r="B50" s="147">
        <v>56100020</v>
      </c>
      <c r="C50" s="148" t="s">
        <v>208</v>
      </c>
      <c r="D50" s="149" t="s">
        <v>70</v>
      </c>
      <c r="E50" s="154">
        <v>6</v>
      </c>
      <c r="F50" s="131"/>
      <c r="G50" s="143">
        <f t="shared" si="1"/>
        <v>0</v>
      </c>
    </row>
    <row r="51" spans="1:7" s="25" customFormat="1" ht="15.75" thickBot="1" x14ac:dyDescent="0.25">
      <c r="A51" s="153">
        <f t="shared" si="0"/>
        <v>49</v>
      </c>
      <c r="B51" s="147">
        <v>56101140</v>
      </c>
      <c r="C51" s="148" t="s">
        <v>209</v>
      </c>
      <c r="D51" s="149" t="s">
        <v>70</v>
      </c>
      <c r="E51" s="154">
        <v>2</v>
      </c>
      <c r="F51" s="131"/>
      <c r="G51" s="143">
        <f t="shared" si="1"/>
        <v>0</v>
      </c>
    </row>
    <row r="52" spans="1:7" s="25" customFormat="1" ht="15.75" thickBot="1" x14ac:dyDescent="0.25">
      <c r="A52" s="153">
        <f t="shared" si="0"/>
        <v>50</v>
      </c>
      <c r="B52" s="147">
        <v>56101150</v>
      </c>
      <c r="C52" s="148" t="s">
        <v>210</v>
      </c>
      <c r="D52" s="149" t="s">
        <v>70</v>
      </c>
      <c r="E52" s="154">
        <v>2</v>
      </c>
      <c r="F52" s="131"/>
      <c r="G52" s="143">
        <f t="shared" si="1"/>
        <v>0</v>
      </c>
    </row>
    <row r="53" spans="1:7" s="25" customFormat="1" ht="15.75" thickBot="1" x14ac:dyDescent="0.25">
      <c r="A53" s="153">
        <f t="shared" si="0"/>
        <v>51</v>
      </c>
      <c r="B53" s="147">
        <v>56102900</v>
      </c>
      <c r="C53" s="148" t="s">
        <v>211</v>
      </c>
      <c r="D53" s="149" t="s">
        <v>72</v>
      </c>
      <c r="E53" s="154">
        <v>47</v>
      </c>
      <c r="F53" s="131"/>
      <c r="G53" s="143">
        <f t="shared" si="1"/>
        <v>0</v>
      </c>
    </row>
    <row r="54" spans="1:7" s="25" customFormat="1" ht="15.75" thickBot="1" x14ac:dyDescent="0.25">
      <c r="A54" s="153">
        <f t="shared" si="0"/>
        <v>52</v>
      </c>
      <c r="B54" s="147">
        <v>56103000</v>
      </c>
      <c r="C54" s="148" t="s">
        <v>212</v>
      </c>
      <c r="D54" s="149" t="s">
        <v>72</v>
      </c>
      <c r="E54" s="154">
        <v>34</v>
      </c>
      <c r="F54" s="131"/>
      <c r="G54" s="143">
        <f t="shared" si="1"/>
        <v>0</v>
      </c>
    </row>
    <row r="55" spans="1:7" s="25" customFormat="1" ht="15.75" thickBot="1" x14ac:dyDescent="0.25">
      <c r="A55" s="153">
        <f t="shared" si="0"/>
        <v>53</v>
      </c>
      <c r="B55" s="147">
        <v>56103100</v>
      </c>
      <c r="C55" s="148" t="s">
        <v>213</v>
      </c>
      <c r="D55" s="149" t="s">
        <v>72</v>
      </c>
      <c r="E55" s="154">
        <v>1243</v>
      </c>
      <c r="F55" s="131"/>
      <c r="G55" s="143">
        <f t="shared" si="1"/>
        <v>0</v>
      </c>
    </row>
    <row r="56" spans="1:7" s="25" customFormat="1" ht="15.75" thickBot="1" x14ac:dyDescent="0.25">
      <c r="A56" s="153">
        <f t="shared" si="0"/>
        <v>54</v>
      </c>
      <c r="B56" s="147">
        <v>56105000</v>
      </c>
      <c r="C56" s="148" t="s">
        <v>214</v>
      </c>
      <c r="D56" s="149" t="s">
        <v>70</v>
      </c>
      <c r="E56" s="154">
        <v>4</v>
      </c>
      <c r="F56" s="131"/>
      <c r="G56" s="143">
        <f t="shared" si="1"/>
        <v>0</v>
      </c>
    </row>
    <row r="57" spans="1:7" s="25" customFormat="1" ht="15.75" thickBot="1" x14ac:dyDescent="0.25">
      <c r="A57" s="153">
        <f t="shared" si="0"/>
        <v>55</v>
      </c>
      <c r="B57" s="147">
        <v>56109416</v>
      </c>
      <c r="C57" s="148" t="s">
        <v>215</v>
      </c>
      <c r="D57" s="149" t="s">
        <v>70</v>
      </c>
      <c r="E57" s="154">
        <v>4</v>
      </c>
      <c r="F57" s="131"/>
      <c r="G57" s="143">
        <f t="shared" si="1"/>
        <v>0</v>
      </c>
    </row>
    <row r="58" spans="1:7" s="25" customFormat="1" ht="15.75" thickBot="1" x14ac:dyDescent="0.25">
      <c r="A58" s="153">
        <f t="shared" si="0"/>
        <v>56</v>
      </c>
      <c r="B58" s="147">
        <v>56109418</v>
      </c>
      <c r="C58" s="148" t="s">
        <v>216</v>
      </c>
      <c r="D58" s="149" t="s">
        <v>70</v>
      </c>
      <c r="E58" s="154">
        <v>4</v>
      </c>
      <c r="F58" s="131"/>
      <c r="G58" s="143">
        <f t="shared" ref="G58:G121" si="2">SUM(E58*F58)</f>
        <v>0</v>
      </c>
    </row>
    <row r="59" spans="1:7" s="25" customFormat="1" ht="15.75" thickBot="1" x14ac:dyDescent="0.25">
      <c r="A59" s="153">
        <f t="shared" si="0"/>
        <v>57</v>
      </c>
      <c r="B59" s="147">
        <v>56109420</v>
      </c>
      <c r="C59" s="148" t="s">
        <v>217</v>
      </c>
      <c r="D59" s="149" t="s">
        <v>70</v>
      </c>
      <c r="E59" s="154">
        <v>10</v>
      </c>
      <c r="F59" s="131"/>
      <c r="G59" s="143">
        <f t="shared" si="2"/>
        <v>0</v>
      </c>
    </row>
    <row r="60" spans="1:7" s="25" customFormat="1" ht="15.75" thickBot="1" x14ac:dyDescent="0.25">
      <c r="A60" s="153">
        <f t="shared" si="0"/>
        <v>58</v>
      </c>
      <c r="B60" s="147">
        <v>56200300</v>
      </c>
      <c r="C60" s="148" t="s">
        <v>218</v>
      </c>
      <c r="D60" s="149" t="s">
        <v>219</v>
      </c>
      <c r="E60" s="154">
        <v>837</v>
      </c>
      <c r="F60" s="131"/>
      <c r="G60" s="143">
        <f t="shared" si="2"/>
        <v>0</v>
      </c>
    </row>
    <row r="61" spans="1:7" s="25" customFormat="1" ht="15.75" thickBot="1" x14ac:dyDescent="0.25">
      <c r="A61" s="153">
        <f t="shared" si="0"/>
        <v>59</v>
      </c>
      <c r="B61" s="147">
        <v>56200500</v>
      </c>
      <c r="C61" s="148" t="s">
        <v>220</v>
      </c>
      <c r="D61" s="149" t="s">
        <v>219</v>
      </c>
      <c r="E61" s="154">
        <v>0</v>
      </c>
      <c r="F61" s="131"/>
      <c r="G61" s="143">
        <f t="shared" si="2"/>
        <v>0</v>
      </c>
    </row>
    <row r="62" spans="1:7" s="25" customFormat="1" ht="15.75" thickBot="1" x14ac:dyDescent="0.25">
      <c r="A62" s="153">
        <f t="shared" si="0"/>
        <v>60</v>
      </c>
      <c r="B62" s="147">
        <v>56400500</v>
      </c>
      <c r="C62" s="148" t="s">
        <v>221</v>
      </c>
      <c r="D62" s="149" t="s">
        <v>70</v>
      </c>
      <c r="E62" s="154">
        <v>3</v>
      </c>
      <c r="F62" s="131"/>
      <c r="G62" s="143">
        <f t="shared" si="2"/>
        <v>0</v>
      </c>
    </row>
    <row r="63" spans="1:7" s="25" customFormat="1" ht="15.75" thickBot="1" x14ac:dyDescent="0.25">
      <c r="A63" s="153">
        <f t="shared" si="0"/>
        <v>61</v>
      </c>
      <c r="B63" s="147">
        <v>56400600</v>
      </c>
      <c r="C63" s="148" t="s">
        <v>222</v>
      </c>
      <c r="D63" s="149" t="s">
        <v>70</v>
      </c>
      <c r="E63" s="154">
        <v>3</v>
      </c>
      <c r="F63" s="131"/>
      <c r="G63" s="143">
        <f t="shared" si="2"/>
        <v>0</v>
      </c>
    </row>
    <row r="64" spans="1:7" s="25" customFormat="1" ht="15.75" thickBot="1" x14ac:dyDescent="0.25">
      <c r="A64" s="153">
        <f t="shared" si="0"/>
        <v>62</v>
      </c>
      <c r="B64" s="147">
        <v>56400700</v>
      </c>
      <c r="C64" s="148" t="s">
        <v>223</v>
      </c>
      <c r="D64" s="149" t="s">
        <v>70</v>
      </c>
      <c r="E64" s="154">
        <v>2</v>
      </c>
      <c r="F64" s="131"/>
      <c r="G64" s="143">
        <f t="shared" si="2"/>
        <v>0</v>
      </c>
    </row>
    <row r="65" spans="1:7" s="25" customFormat="1" ht="26.25" thickBot="1" x14ac:dyDescent="0.25">
      <c r="A65" s="153">
        <f t="shared" si="0"/>
        <v>63</v>
      </c>
      <c r="B65" s="147">
        <v>60221100</v>
      </c>
      <c r="C65" s="148" t="s">
        <v>224</v>
      </c>
      <c r="D65" s="149" t="s">
        <v>70</v>
      </c>
      <c r="E65" s="154">
        <v>4</v>
      </c>
      <c r="F65" s="131"/>
      <c r="G65" s="143">
        <f t="shared" si="2"/>
        <v>0</v>
      </c>
    </row>
    <row r="66" spans="1:7" s="25" customFormat="1" ht="15.75" thickBot="1" x14ac:dyDescent="0.25">
      <c r="A66" s="153">
        <f t="shared" si="0"/>
        <v>64</v>
      </c>
      <c r="B66" s="147">
        <v>60500040</v>
      </c>
      <c r="C66" s="148" t="s">
        <v>165</v>
      </c>
      <c r="D66" s="149" t="s">
        <v>70</v>
      </c>
      <c r="E66" s="154">
        <v>12</v>
      </c>
      <c r="F66" s="131"/>
      <c r="G66" s="143">
        <f t="shared" si="2"/>
        <v>0</v>
      </c>
    </row>
    <row r="67" spans="1:7" s="25" customFormat="1" ht="15.75" thickBot="1" x14ac:dyDescent="0.25">
      <c r="A67" s="153">
        <f t="shared" si="0"/>
        <v>65</v>
      </c>
      <c r="B67" s="147" t="s">
        <v>225</v>
      </c>
      <c r="C67" s="148" t="s">
        <v>226</v>
      </c>
      <c r="D67" s="149" t="s">
        <v>70</v>
      </c>
      <c r="E67" s="154">
        <v>0</v>
      </c>
      <c r="F67" s="131"/>
      <c r="G67" s="143">
        <f t="shared" si="2"/>
        <v>0</v>
      </c>
    </row>
    <row r="68" spans="1:7" s="25" customFormat="1" ht="15.75" thickBot="1" x14ac:dyDescent="0.25">
      <c r="A68" s="153">
        <f t="shared" ref="A68:A131" si="3">A67+1</f>
        <v>66</v>
      </c>
      <c r="B68" s="147" t="s">
        <v>227</v>
      </c>
      <c r="C68" s="148" t="s">
        <v>228</v>
      </c>
      <c r="D68" s="149" t="s">
        <v>70</v>
      </c>
      <c r="E68" s="154">
        <v>0</v>
      </c>
      <c r="F68" s="131"/>
      <c r="G68" s="143">
        <f t="shared" si="2"/>
        <v>0</v>
      </c>
    </row>
    <row r="69" spans="1:7" s="25" customFormat="1" ht="15.75" thickBot="1" x14ac:dyDescent="0.25">
      <c r="A69" s="153">
        <f t="shared" si="3"/>
        <v>67</v>
      </c>
      <c r="B69" s="147" t="s">
        <v>229</v>
      </c>
      <c r="C69" s="148" t="s">
        <v>230</v>
      </c>
      <c r="D69" s="149" t="s">
        <v>70</v>
      </c>
      <c r="E69" s="154">
        <v>26</v>
      </c>
      <c r="F69" s="131"/>
      <c r="G69" s="143">
        <f t="shared" si="2"/>
        <v>0</v>
      </c>
    </row>
    <row r="70" spans="1:7" s="25" customFormat="1" ht="15.75" thickBot="1" x14ac:dyDescent="0.25">
      <c r="A70" s="153">
        <f t="shared" si="3"/>
        <v>68</v>
      </c>
      <c r="B70" s="147" t="s">
        <v>229</v>
      </c>
      <c r="C70" s="148" t="s">
        <v>231</v>
      </c>
      <c r="D70" s="149" t="s">
        <v>70</v>
      </c>
      <c r="E70" s="154">
        <v>0</v>
      </c>
      <c r="F70" s="131"/>
      <c r="G70" s="143">
        <f t="shared" si="2"/>
        <v>0</v>
      </c>
    </row>
    <row r="71" spans="1:7" s="25" customFormat="1" ht="15.75" thickBot="1" x14ac:dyDescent="0.25">
      <c r="A71" s="153">
        <f t="shared" si="3"/>
        <v>69</v>
      </c>
      <c r="B71" s="147" t="s">
        <v>184</v>
      </c>
      <c r="C71" s="148" t="s">
        <v>232</v>
      </c>
      <c r="D71" s="149" t="s">
        <v>70</v>
      </c>
      <c r="E71" s="154">
        <v>3</v>
      </c>
      <c r="F71" s="131"/>
      <c r="G71" s="143">
        <f t="shared" si="2"/>
        <v>0</v>
      </c>
    </row>
    <row r="72" spans="1:7" s="25" customFormat="1" ht="15.75" thickBot="1" x14ac:dyDescent="0.25">
      <c r="A72" s="153">
        <f t="shared" si="3"/>
        <v>70</v>
      </c>
      <c r="B72" s="147" t="s">
        <v>184</v>
      </c>
      <c r="C72" s="148" t="s">
        <v>233</v>
      </c>
      <c r="D72" s="149" t="s">
        <v>70</v>
      </c>
      <c r="E72" s="154">
        <v>2</v>
      </c>
      <c r="F72" s="131"/>
      <c r="G72" s="143">
        <f t="shared" si="2"/>
        <v>0</v>
      </c>
    </row>
    <row r="73" spans="1:7" s="25" customFormat="1" ht="15.75" thickBot="1" x14ac:dyDescent="0.25">
      <c r="A73" s="153">
        <f t="shared" si="3"/>
        <v>71</v>
      </c>
      <c r="B73" s="147" t="s">
        <v>184</v>
      </c>
      <c r="C73" s="148" t="s">
        <v>234</v>
      </c>
      <c r="D73" s="149" t="s">
        <v>70</v>
      </c>
      <c r="E73" s="154">
        <v>1</v>
      </c>
      <c r="F73" s="131"/>
      <c r="G73" s="143">
        <f t="shared" si="2"/>
        <v>0</v>
      </c>
    </row>
    <row r="74" spans="1:7" s="25" customFormat="1" ht="15.75" thickBot="1" x14ac:dyDescent="0.25">
      <c r="A74" s="153">
        <f t="shared" si="3"/>
        <v>72</v>
      </c>
      <c r="B74" s="147" t="s">
        <v>184</v>
      </c>
      <c r="C74" s="148" t="s">
        <v>235</v>
      </c>
      <c r="D74" s="149" t="s">
        <v>70</v>
      </c>
      <c r="E74" s="154">
        <v>2</v>
      </c>
      <c r="F74" s="131"/>
      <c r="G74" s="143">
        <f t="shared" si="2"/>
        <v>0</v>
      </c>
    </row>
    <row r="75" spans="1:7" s="25" customFormat="1" ht="15.75" thickBot="1" x14ac:dyDescent="0.25">
      <c r="A75" s="153">
        <f t="shared" si="3"/>
        <v>73</v>
      </c>
      <c r="B75" s="147" t="s">
        <v>184</v>
      </c>
      <c r="C75" s="148" t="s">
        <v>236</v>
      </c>
      <c r="D75" s="149" t="s">
        <v>70</v>
      </c>
      <c r="E75" s="156">
        <v>26</v>
      </c>
      <c r="F75" s="131"/>
      <c r="G75" s="143">
        <f t="shared" si="2"/>
        <v>0</v>
      </c>
    </row>
    <row r="76" spans="1:7" s="25" customFormat="1" ht="15.75" thickBot="1" x14ac:dyDescent="0.25">
      <c r="A76" s="153">
        <f t="shared" si="3"/>
        <v>74</v>
      </c>
      <c r="B76" s="147" t="s">
        <v>237</v>
      </c>
      <c r="C76" s="148" t="s">
        <v>238</v>
      </c>
      <c r="D76" s="149" t="s">
        <v>70</v>
      </c>
      <c r="E76" s="156">
        <v>2</v>
      </c>
      <c r="F76" s="131"/>
      <c r="G76" s="143">
        <f t="shared" si="2"/>
        <v>0</v>
      </c>
    </row>
    <row r="77" spans="1:7" s="25" customFormat="1" ht="15.75" thickBot="1" x14ac:dyDescent="0.25">
      <c r="A77" s="153">
        <f t="shared" si="3"/>
        <v>75</v>
      </c>
      <c r="B77" s="147" t="s">
        <v>237</v>
      </c>
      <c r="C77" s="148" t="s">
        <v>239</v>
      </c>
      <c r="D77" s="149" t="s">
        <v>70</v>
      </c>
      <c r="E77" s="156">
        <v>3</v>
      </c>
      <c r="F77" s="131"/>
      <c r="G77" s="143">
        <f t="shared" si="2"/>
        <v>0</v>
      </c>
    </row>
    <row r="78" spans="1:7" s="25" customFormat="1" ht="26.25" thickBot="1" x14ac:dyDescent="0.25">
      <c r="A78" s="153">
        <f t="shared" si="3"/>
        <v>76</v>
      </c>
      <c r="B78" s="147" t="s">
        <v>184</v>
      </c>
      <c r="C78" s="148" t="s">
        <v>240</v>
      </c>
      <c r="D78" s="149" t="s">
        <v>70</v>
      </c>
      <c r="E78" s="156">
        <v>4</v>
      </c>
      <c r="F78" s="131"/>
      <c r="G78" s="143">
        <f t="shared" si="2"/>
        <v>0</v>
      </c>
    </row>
    <row r="79" spans="1:7" s="25" customFormat="1" ht="26.25" thickBot="1" x14ac:dyDescent="0.25">
      <c r="A79" s="153">
        <f t="shared" si="3"/>
        <v>77</v>
      </c>
      <c r="B79" s="147" t="s">
        <v>106</v>
      </c>
      <c r="C79" s="148" t="s">
        <v>241</v>
      </c>
      <c r="D79" s="149" t="s">
        <v>70</v>
      </c>
      <c r="E79" s="154">
        <v>5</v>
      </c>
      <c r="F79" s="131"/>
      <c r="G79" s="143">
        <f t="shared" si="2"/>
        <v>0</v>
      </c>
    </row>
    <row r="80" spans="1:7" s="25" customFormat="1" ht="26.25" thickBot="1" x14ac:dyDescent="0.25">
      <c r="A80" s="153">
        <f t="shared" si="3"/>
        <v>78</v>
      </c>
      <c r="B80" s="147" t="s">
        <v>242</v>
      </c>
      <c r="C80" s="148" t="s">
        <v>243</v>
      </c>
      <c r="D80" s="149" t="s">
        <v>70</v>
      </c>
      <c r="E80" s="154">
        <v>2</v>
      </c>
      <c r="F80" s="131"/>
      <c r="G80" s="143">
        <f t="shared" si="2"/>
        <v>0</v>
      </c>
    </row>
    <row r="81" spans="1:7" s="25" customFormat="1" ht="15.75" thickBot="1" x14ac:dyDescent="0.25">
      <c r="A81" s="153">
        <f t="shared" si="3"/>
        <v>79</v>
      </c>
      <c r="B81" s="147" t="s">
        <v>184</v>
      </c>
      <c r="C81" s="148" t="s">
        <v>244</v>
      </c>
      <c r="D81" s="149" t="s">
        <v>70</v>
      </c>
      <c r="E81" s="154">
        <v>0</v>
      </c>
      <c r="F81" s="131"/>
      <c r="G81" s="143">
        <f t="shared" si="2"/>
        <v>0</v>
      </c>
    </row>
    <row r="82" spans="1:7" s="25" customFormat="1" ht="26.25" thickBot="1" x14ac:dyDescent="0.25">
      <c r="A82" s="153">
        <f t="shared" si="3"/>
        <v>80</v>
      </c>
      <c r="B82" s="147" t="s">
        <v>107</v>
      </c>
      <c r="C82" s="148" t="s">
        <v>108</v>
      </c>
      <c r="D82" s="149" t="s">
        <v>70</v>
      </c>
      <c r="E82" s="156">
        <v>2</v>
      </c>
      <c r="F82" s="131"/>
      <c r="G82" s="143">
        <f t="shared" si="2"/>
        <v>0</v>
      </c>
    </row>
    <row r="83" spans="1:7" s="25" customFormat="1" ht="26.25" thickBot="1" x14ac:dyDescent="0.25">
      <c r="A83" s="153">
        <f t="shared" si="3"/>
        <v>81</v>
      </c>
      <c r="B83" s="147" t="s">
        <v>245</v>
      </c>
      <c r="C83" s="148" t="s">
        <v>246</v>
      </c>
      <c r="D83" s="149" t="s">
        <v>70</v>
      </c>
      <c r="E83" s="156">
        <v>0</v>
      </c>
      <c r="F83" s="131"/>
      <c r="G83" s="143">
        <f t="shared" si="2"/>
        <v>0</v>
      </c>
    </row>
    <row r="84" spans="1:7" s="25" customFormat="1" ht="26.25" thickBot="1" x14ac:dyDescent="0.25">
      <c r="A84" s="153">
        <f t="shared" si="3"/>
        <v>82</v>
      </c>
      <c r="B84" s="147" t="s">
        <v>184</v>
      </c>
      <c r="C84" s="148" t="s">
        <v>247</v>
      </c>
      <c r="D84" s="149" t="s">
        <v>70</v>
      </c>
      <c r="E84" s="156">
        <v>0</v>
      </c>
      <c r="F84" s="131"/>
      <c r="G84" s="143">
        <f t="shared" si="2"/>
        <v>0</v>
      </c>
    </row>
    <row r="85" spans="1:7" s="25" customFormat="1" ht="15.75" thickBot="1" x14ac:dyDescent="0.25">
      <c r="A85" s="153">
        <f t="shared" si="3"/>
        <v>83</v>
      </c>
      <c r="B85" s="147" t="s">
        <v>109</v>
      </c>
      <c r="C85" s="148" t="s">
        <v>248</v>
      </c>
      <c r="D85" s="149" t="s">
        <v>72</v>
      </c>
      <c r="E85" s="156">
        <v>2</v>
      </c>
      <c r="F85" s="131"/>
      <c r="G85" s="143">
        <f t="shared" si="2"/>
        <v>0</v>
      </c>
    </row>
    <row r="86" spans="1:7" s="25" customFormat="1" ht="15.75" thickBot="1" x14ac:dyDescent="0.25">
      <c r="A86" s="153">
        <f t="shared" si="3"/>
        <v>84</v>
      </c>
      <c r="B86" s="147" t="s">
        <v>249</v>
      </c>
      <c r="C86" s="148" t="s">
        <v>250</v>
      </c>
      <c r="D86" s="149" t="s">
        <v>70</v>
      </c>
      <c r="E86" s="156">
        <v>4</v>
      </c>
      <c r="F86" s="131"/>
      <c r="G86" s="143">
        <f t="shared" si="2"/>
        <v>0</v>
      </c>
    </row>
    <row r="87" spans="1:7" s="25" customFormat="1" ht="15.75" thickBot="1" x14ac:dyDescent="0.25">
      <c r="A87" s="153">
        <f t="shared" si="3"/>
        <v>85</v>
      </c>
      <c r="B87" s="147" t="s">
        <v>251</v>
      </c>
      <c r="C87" s="148" t="s">
        <v>252</v>
      </c>
      <c r="D87" s="149" t="s">
        <v>70</v>
      </c>
      <c r="E87" s="156">
        <v>0</v>
      </c>
      <c r="F87" s="131"/>
      <c r="G87" s="143">
        <f t="shared" si="2"/>
        <v>0</v>
      </c>
    </row>
    <row r="88" spans="1:7" s="25" customFormat="1" ht="15.75" thickBot="1" x14ac:dyDescent="0.25">
      <c r="A88" s="153">
        <f t="shared" si="3"/>
        <v>86</v>
      </c>
      <c r="B88" s="147" t="s">
        <v>253</v>
      </c>
      <c r="C88" s="148" t="s">
        <v>254</v>
      </c>
      <c r="D88" s="149" t="s">
        <v>70</v>
      </c>
      <c r="E88" s="156">
        <v>1</v>
      </c>
      <c r="F88" s="131"/>
      <c r="G88" s="143">
        <f t="shared" si="2"/>
        <v>0</v>
      </c>
    </row>
    <row r="89" spans="1:7" s="25" customFormat="1" ht="15.75" thickBot="1" x14ac:dyDescent="0.25">
      <c r="A89" s="153">
        <f t="shared" si="3"/>
        <v>87</v>
      </c>
      <c r="B89" s="147" t="s">
        <v>255</v>
      </c>
      <c r="C89" s="148" t="s">
        <v>256</v>
      </c>
      <c r="D89" s="149" t="s">
        <v>70</v>
      </c>
      <c r="E89" s="156">
        <v>1</v>
      </c>
      <c r="F89" s="131"/>
      <c r="G89" s="143">
        <f t="shared" si="2"/>
        <v>0</v>
      </c>
    </row>
    <row r="90" spans="1:7" s="25" customFormat="1" ht="15.75" thickBot="1" x14ac:dyDescent="0.25">
      <c r="A90" s="153">
        <f t="shared" si="3"/>
        <v>88</v>
      </c>
      <c r="B90" s="147" t="s">
        <v>110</v>
      </c>
      <c r="C90" s="148" t="s">
        <v>111</v>
      </c>
      <c r="D90" s="149" t="s">
        <v>70</v>
      </c>
      <c r="E90" s="156">
        <v>12</v>
      </c>
      <c r="F90" s="131"/>
      <c r="G90" s="143">
        <f t="shared" si="2"/>
        <v>0</v>
      </c>
    </row>
    <row r="91" spans="1:7" s="25" customFormat="1" ht="15.75" thickBot="1" x14ac:dyDescent="0.25">
      <c r="A91" s="153">
        <f t="shared" si="3"/>
        <v>89</v>
      </c>
      <c r="B91" s="147" t="s">
        <v>257</v>
      </c>
      <c r="C91" s="148" t="s">
        <v>112</v>
      </c>
      <c r="D91" s="149" t="s">
        <v>70</v>
      </c>
      <c r="E91" s="156">
        <v>3</v>
      </c>
      <c r="F91" s="131"/>
      <c r="G91" s="143">
        <f t="shared" si="2"/>
        <v>0</v>
      </c>
    </row>
    <row r="92" spans="1:7" s="25" customFormat="1" ht="15.75" thickBot="1" x14ac:dyDescent="0.25">
      <c r="A92" s="153">
        <f t="shared" si="3"/>
        <v>90</v>
      </c>
      <c r="B92" s="147">
        <v>60600605</v>
      </c>
      <c r="C92" s="148" t="s">
        <v>114</v>
      </c>
      <c r="D92" s="149" t="s">
        <v>72</v>
      </c>
      <c r="E92" s="156">
        <v>168</v>
      </c>
      <c r="F92" s="131"/>
      <c r="G92" s="143">
        <f t="shared" si="2"/>
        <v>0</v>
      </c>
    </row>
    <row r="93" spans="1:7" s="25" customFormat="1" ht="15.75" thickBot="1" x14ac:dyDescent="0.25">
      <c r="A93" s="153">
        <f t="shared" si="3"/>
        <v>91</v>
      </c>
      <c r="B93" s="147" t="s">
        <v>113</v>
      </c>
      <c r="C93" s="148" t="s">
        <v>258</v>
      </c>
      <c r="D93" s="149" t="s">
        <v>72</v>
      </c>
      <c r="E93" s="156">
        <v>2235</v>
      </c>
      <c r="F93" s="131"/>
      <c r="G93" s="143">
        <f t="shared" si="2"/>
        <v>0</v>
      </c>
    </row>
    <row r="94" spans="1:7" s="25" customFormat="1" ht="15.75" thickBot="1" x14ac:dyDescent="0.25">
      <c r="A94" s="153">
        <f t="shared" si="3"/>
        <v>92</v>
      </c>
      <c r="B94" s="147" t="s">
        <v>184</v>
      </c>
      <c r="C94" s="148" t="s">
        <v>259</v>
      </c>
      <c r="D94" s="149" t="s">
        <v>70</v>
      </c>
      <c r="E94" s="156">
        <v>2</v>
      </c>
      <c r="F94" s="131"/>
      <c r="G94" s="143">
        <f t="shared" si="2"/>
        <v>0</v>
      </c>
    </row>
    <row r="95" spans="1:7" s="25" customFormat="1" ht="15.75" thickBot="1" x14ac:dyDescent="0.25">
      <c r="A95" s="153">
        <f t="shared" si="3"/>
        <v>93</v>
      </c>
      <c r="B95" s="147" t="s">
        <v>115</v>
      </c>
      <c r="C95" s="148" t="s">
        <v>116</v>
      </c>
      <c r="D95" s="149" t="s">
        <v>85</v>
      </c>
      <c r="E95" s="156">
        <v>0</v>
      </c>
      <c r="F95" s="131"/>
      <c r="G95" s="143">
        <f t="shared" si="2"/>
        <v>0</v>
      </c>
    </row>
    <row r="96" spans="1:7" s="25" customFormat="1" ht="15.75" thickBot="1" x14ac:dyDescent="0.25">
      <c r="A96" s="153">
        <f t="shared" si="3"/>
        <v>94</v>
      </c>
      <c r="B96" s="147">
        <v>66900200</v>
      </c>
      <c r="C96" s="148" t="s">
        <v>162</v>
      </c>
      <c r="D96" s="149" t="s">
        <v>67</v>
      </c>
      <c r="E96" s="156">
        <v>3460</v>
      </c>
      <c r="F96" s="131"/>
      <c r="G96" s="143">
        <f t="shared" si="2"/>
        <v>0</v>
      </c>
    </row>
    <row r="97" spans="1:7" s="25" customFormat="1" ht="15.75" thickBot="1" x14ac:dyDescent="0.25">
      <c r="A97" s="153">
        <f t="shared" si="3"/>
        <v>95</v>
      </c>
      <c r="B97" s="147">
        <v>66900530</v>
      </c>
      <c r="C97" s="148" t="s">
        <v>159</v>
      </c>
      <c r="D97" s="149" t="s">
        <v>70</v>
      </c>
      <c r="E97" s="156">
        <v>1</v>
      </c>
      <c r="F97" s="131"/>
      <c r="G97" s="143">
        <f t="shared" si="2"/>
        <v>0</v>
      </c>
    </row>
    <row r="98" spans="1:7" s="25" customFormat="1" ht="15.75" thickBot="1" x14ac:dyDescent="0.25">
      <c r="A98" s="153">
        <f t="shared" si="3"/>
        <v>96</v>
      </c>
      <c r="B98" s="147">
        <v>66901001</v>
      </c>
      <c r="C98" s="148" t="s">
        <v>160</v>
      </c>
      <c r="D98" s="149" t="s">
        <v>119</v>
      </c>
      <c r="E98" s="156">
        <v>1</v>
      </c>
      <c r="F98" s="131"/>
      <c r="G98" s="143">
        <f t="shared" si="2"/>
        <v>0</v>
      </c>
    </row>
    <row r="99" spans="1:7" s="25" customFormat="1" ht="15.75" thickBot="1" x14ac:dyDescent="0.25">
      <c r="A99" s="153">
        <f t="shared" si="3"/>
        <v>97</v>
      </c>
      <c r="B99" s="147">
        <v>66901003</v>
      </c>
      <c r="C99" s="148" t="s">
        <v>161</v>
      </c>
      <c r="D99" s="149" t="s">
        <v>119</v>
      </c>
      <c r="E99" s="156">
        <v>1</v>
      </c>
      <c r="F99" s="131"/>
      <c r="G99" s="143">
        <f t="shared" si="2"/>
        <v>0</v>
      </c>
    </row>
    <row r="100" spans="1:7" s="25" customFormat="1" ht="15.75" thickBot="1" x14ac:dyDescent="0.25">
      <c r="A100" s="153">
        <f t="shared" si="3"/>
        <v>98</v>
      </c>
      <c r="B100" s="147">
        <v>66901006</v>
      </c>
      <c r="C100" s="148" t="s">
        <v>260</v>
      </c>
      <c r="D100" s="149" t="s">
        <v>261</v>
      </c>
      <c r="E100" s="156">
        <v>20</v>
      </c>
      <c r="F100" s="131"/>
      <c r="G100" s="143">
        <f t="shared" si="2"/>
        <v>0</v>
      </c>
    </row>
    <row r="101" spans="1:7" s="25" customFormat="1" ht="15.75" thickBot="1" x14ac:dyDescent="0.25">
      <c r="A101" s="153">
        <f t="shared" si="3"/>
        <v>99</v>
      </c>
      <c r="B101" s="147" t="s">
        <v>117</v>
      </c>
      <c r="C101" s="148" t="s">
        <v>118</v>
      </c>
      <c r="D101" s="149" t="s">
        <v>119</v>
      </c>
      <c r="E101" s="156">
        <v>1</v>
      </c>
      <c r="F101" s="131"/>
      <c r="G101" s="143">
        <f t="shared" si="2"/>
        <v>0</v>
      </c>
    </row>
    <row r="102" spans="1:7" s="25" customFormat="1" ht="15.75" thickBot="1" x14ac:dyDescent="0.25">
      <c r="A102" s="153">
        <f t="shared" si="3"/>
        <v>100</v>
      </c>
      <c r="B102" s="147" t="s">
        <v>262</v>
      </c>
      <c r="C102" s="148" t="s">
        <v>263</v>
      </c>
      <c r="D102" s="149" t="s">
        <v>87</v>
      </c>
      <c r="E102" s="156">
        <v>15</v>
      </c>
      <c r="F102" s="131"/>
      <c r="G102" s="143">
        <f t="shared" si="2"/>
        <v>0</v>
      </c>
    </row>
    <row r="103" spans="1:7" s="25" customFormat="1" ht="15.75" thickBot="1" x14ac:dyDescent="0.25">
      <c r="A103" s="153">
        <f t="shared" si="3"/>
        <v>101</v>
      </c>
      <c r="B103" s="147" t="s">
        <v>264</v>
      </c>
      <c r="C103" s="148" t="s">
        <v>265</v>
      </c>
      <c r="D103" s="149" t="s">
        <v>87</v>
      </c>
      <c r="E103" s="156">
        <v>24</v>
      </c>
      <c r="F103" s="131"/>
      <c r="G103" s="143">
        <f t="shared" si="2"/>
        <v>0</v>
      </c>
    </row>
    <row r="104" spans="1:7" s="25" customFormat="1" ht="15.75" thickBot="1" x14ac:dyDescent="0.25">
      <c r="A104" s="153">
        <f t="shared" si="3"/>
        <v>102</v>
      </c>
      <c r="B104" s="147" t="s">
        <v>266</v>
      </c>
      <c r="C104" s="148" t="s">
        <v>267</v>
      </c>
      <c r="D104" s="149" t="s">
        <v>87</v>
      </c>
      <c r="E104" s="156">
        <v>32</v>
      </c>
      <c r="F104" s="131"/>
      <c r="G104" s="143">
        <f t="shared" si="2"/>
        <v>0</v>
      </c>
    </row>
    <row r="105" spans="1:7" s="25" customFormat="1" ht="15.75" thickBot="1" x14ac:dyDescent="0.25">
      <c r="A105" s="153">
        <f t="shared" si="3"/>
        <v>103</v>
      </c>
      <c r="B105" s="147" t="s">
        <v>268</v>
      </c>
      <c r="C105" s="148" t="s">
        <v>269</v>
      </c>
      <c r="D105" s="149" t="s">
        <v>87</v>
      </c>
      <c r="E105" s="156">
        <v>0</v>
      </c>
      <c r="F105" s="131"/>
      <c r="G105" s="143">
        <f t="shared" si="2"/>
        <v>0</v>
      </c>
    </row>
    <row r="106" spans="1:7" s="25" customFormat="1" ht="15.75" thickBot="1" x14ac:dyDescent="0.25">
      <c r="A106" s="153">
        <f t="shared" si="3"/>
        <v>104</v>
      </c>
      <c r="B106" s="147" t="s">
        <v>270</v>
      </c>
      <c r="C106" s="148" t="s">
        <v>271</v>
      </c>
      <c r="D106" s="149" t="s">
        <v>87</v>
      </c>
      <c r="E106" s="156">
        <v>71</v>
      </c>
      <c r="F106" s="131"/>
      <c r="G106" s="143">
        <f t="shared" si="2"/>
        <v>0</v>
      </c>
    </row>
    <row r="107" spans="1:7" s="25" customFormat="1" ht="15.75" thickBot="1" x14ac:dyDescent="0.25">
      <c r="A107" s="153">
        <f t="shared" si="3"/>
        <v>105</v>
      </c>
      <c r="B107" s="147" t="s">
        <v>120</v>
      </c>
      <c r="C107" s="148" t="s">
        <v>121</v>
      </c>
      <c r="D107" s="149" t="s">
        <v>70</v>
      </c>
      <c r="E107" s="156">
        <v>12</v>
      </c>
      <c r="F107" s="131"/>
      <c r="G107" s="143">
        <f t="shared" si="2"/>
        <v>0</v>
      </c>
    </row>
    <row r="108" spans="1:7" s="25" customFormat="1" ht="15.75" thickBot="1" x14ac:dyDescent="0.25">
      <c r="A108" s="153">
        <f t="shared" si="3"/>
        <v>106</v>
      </c>
      <c r="B108" s="147" t="s">
        <v>122</v>
      </c>
      <c r="C108" s="148" t="s">
        <v>272</v>
      </c>
      <c r="D108" s="149" t="s">
        <v>70</v>
      </c>
      <c r="E108" s="156">
        <v>4</v>
      </c>
      <c r="F108" s="131"/>
      <c r="G108" s="143">
        <f t="shared" si="2"/>
        <v>0</v>
      </c>
    </row>
    <row r="109" spans="1:7" s="25" customFormat="1" ht="15.75" thickBot="1" x14ac:dyDescent="0.25">
      <c r="A109" s="153">
        <f t="shared" si="3"/>
        <v>107</v>
      </c>
      <c r="B109" s="147" t="s">
        <v>123</v>
      </c>
      <c r="C109" s="148" t="s">
        <v>124</v>
      </c>
      <c r="D109" s="149" t="s">
        <v>70</v>
      </c>
      <c r="E109" s="156">
        <v>5</v>
      </c>
      <c r="F109" s="131"/>
      <c r="G109" s="143">
        <f t="shared" si="2"/>
        <v>0</v>
      </c>
    </row>
    <row r="110" spans="1:7" s="25" customFormat="1" ht="15.75" thickBot="1" x14ac:dyDescent="0.25">
      <c r="A110" s="153">
        <f t="shared" si="3"/>
        <v>108</v>
      </c>
      <c r="B110" s="147" t="s">
        <v>273</v>
      </c>
      <c r="C110" s="148" t="s">
        <v>125</v>
      </c>
      <c r="D110" s="149" t="s">
        <v>70</v>
      </c>
      <c r="E110" s="156">
        <v>0</v>
      </c>
      <c r="F110" s="131"/>
      <c r="G110" s="143">
        <f t="shared" si="2"/>
        <v>0</v>
      </c>
    </row>
    <row r="111" spans="1:7" s="25" customFormat="1" ht="15.75" thickBot="1" x14ac:dyDescent="0.25">
      <c r="A111" s="153">
        <f t="shared" si="3"/>
        <v>109</v>
      </c>
      <c r="B111" s="147">
        <v>78000400</v>
      </c>
      <c r="C111" s="148" t="s">
        <v>274</v>
      </c>
      <c r="D111" s="149" t="s">
        <v>72</v>
      </c>
      <c r="E111" s="156">
        <v>54</v>
      </c>
      <c r="F111" s="131"/>
      <c r="G111" s="143">
        <f t="shared" si="2"/>
        <v>0</v>
      </c>
    </row>
    <row r="112" spans="1:7" s="25" customFormat="1" ht="15.75" thickBot="1" x14ac:dyDescent="0.25">
      <c r="A112" s="153">
        <f t="shared" si="3"/>
        <v>110</v>
      </c>
      <c r="B112" s="147">
        <v>78000650</v>
      </c>
      <c r="C112" s="148" t="s">
        <v>275</v>
      </c>
      <c r="D112" s="149" t="s">
        <v>72</v>
      </c>
      <c r="E112" s="156">
        <v>274</v>
      </c>
      <c r="F112" s="131"/>
      <c r="G112" s="143">
        <f t="shared" si="2"/>
        <v>0</v>
      </c>
    </row>
    <row r="113" spans="1:7" s="25" customFormat="1" ht="15.75" thickBot="1" x14ac:dyDescent="0.25">
      <c r="A113" s="153">
        <f t="shared" si="3"/>
        <v>111</v>
      </c>
      <c r="B113" s="147" t="s">
        <v>131</v>
      </c>
      <c r="C113" s="148" t="s">
        <v>132</v>
      </c>
      <c r="D113" s="149" t="s">
        <v>72</v>
      </c>
      <c r="E113" s="156">
        <v>0</v>
      </c>
      <c r="F113" s="131"/>
      <c r="G113" s="143">
        <f t="shared" si="2"/>
        <v>0</v>
      </c>
    </row>
    <row r="114" spans="1:7" s="25" customFormat="1" ht="26.25" thickBot="1" x14ac:dyDescent="0.25">
      <c r="A114" s="153">
        <f t="shared" si="3"/>
        <v>112</v>
      </c>
      <c r="B114" s="147" t="s">
        <v>133</v>
      </c>
      <c r="C114" s="148" t="s">
        <v>134</v>
      </c>
      <c r="D114" s="149" t="s">
        <v>72</v>
      </c>
      <c r="E114" s="156">
        <v>2594</v>
      </c>
      <c r="F114" s="131"/>
      <c r="G114" s="143">
        <f t="shared" si="2"/>
        <v>0</v>
      </c>
    </row>
    <row r="115" spans="1:7" s="25" customFormat="1" ht="26.25" thickBot="1" x14ac:dyDescent="0.25">
      <c r="A115" s="153">
        <f t="shared" si="3"/>
        <v>113</v>
      </c>
      <c r="B115" s="147" t="s">
        <v>135</v>
      </c>
      <c r="C115" s="148" t="s">
        <v>136</v>
      </c>
      <c r="D115" s="149" t="s">
        <v>72</v>
      </c>
      <c r="E115" s="156">
        <v>106</v>
      </c>
      <c r="F115" s="131"/>
      <c r="G115" s="143">
        <f t="shared" si="2"/>
        <v>0</v>
      </c>
    </row>
    <row r="116" spans="1:7" s="25" customFormat="1" ht="15.75" thickBot="1" x14ac:dyDescent="0.25">
      <c r="A116" s="153">
        <f t="shared" si="3"/>
        <v>114</v>
      </c>
      <c r="B116" s="147" t="s">
        <v>137</v>
      </c>
      <c r="C116" s="148" t="s">
        <v>138</v>
      </c>
      <c r="D116" s="149" t="s">
        <v>70</v>
      </c>
      <c r="E116" s="156">
        <v>0</v>
      </c>
      <c r="F116" s="131"/>
      <c r="G116" s="143">
        <f t="shared" si="2"/>
        <v>0</v>
      </c>
    </row>
    <row r="117" spans="1:7" s="25" customFormat="1" ht="15.75" thickBot="1" x14ac:dyDescent="0.25">
      <c r="A117" s="153">
        <f t="shared" si="3"/>
        <v>115</v>
      </c>
      <c r="B117" s="147" t="s">
        <v>139</v>
      </c>
      <c r="C117" s="148" t="s">
        <v>140</v>
      </c>
      <c r="D117" s="149" t="s">
        <v>70</v>
      </c>
      <c r="E117" s="156">
        <v>2</v>
      </c>
      <c r="F117" s="131"/>
      <c r="G117" s="143">
        <f t="shared" si="2"/>
        <v>0</v>
      </c>
    </row>
    <row r="118" spans="1:7" s="25" customFormat="1" ht="15.75" thickBot="1" x14ac:dyDescent="0.25">
      <c r="A118" s="153">
        <f t="shared" si="3"/>
        <v>116</v>
      </c>
      <c r="B118" s="147" t="s">
        <v>141</v>
      </c>
      <c r="C118" s="148" t="s">
        <v>142</v>
      </c>
      <c r="D118" s="149" t="s">
        <v>72</v>
      </c>
      <c r="E118" s="156">
        <v>2974</v>
      </c>
      <c r="F118" s="131"/>
      <c r="G118" s="143">
        <f t="shared" si="2"/>
        <v>0</v>
      </c>
    </row>
    <row r="119" spans="1:7" s="25" customFormat="1" ht="15.75" thickBot="1" x14ac:dyDescent="0.25">
      <c r="A119" s="153">
        <f t="shared" si="3"/>
        <v>117</v>
      </c>
      <c r="B119" s="147" t="s">
        <v>143</v>
      </c>
      <c r="C119" s="148" t="s">
        <v>144</v>
      </c>
      <c r="D119" s="149" t="s">
        <v>70</v>
      </c>
      <c r="E119" s="156">
        <v>14</v>
      </c>
      <c r="F119" s="131"/>
      <c r="G119" s="143">
        <f t="shared" si="2"/>
        <v>0</v>
      </c>
    </row>
    <row r="120" spans="1:7" s="25" customFormat="1" ht="15.75" thickBot="1" x14ac:dyDescent="0.25">
      <c r="A120" s="153">
        <f t="shared" si="3"/>
        <v>118</v>
      </c>
      <c r="B120" s="147" t="s">
        <v>145</v>
      </c>
      <c r="C120" s="148" t="s">
        <v>146</v>
      </c>
      <c r="D120" s="149" t="s">
        <v>70</v>
      </c>
      <c r="E120" s="156">
        <v>14</v>
      </c>
      <c r="F120" s="131"/>
      <c r="G120" s="143">
        <f t="shared" si="2"/>
        <v>0</v>
      </c>
    </row>
    <row r="121" spans="1:7" s="25" customFormat="1" ht="26.25" thickBot="1" x14ac:dyDescent="0.25">
      <c r="A121" s="153">
        <f t="shared" si="3"/>
        <v>119</v>
      </c>
      <c r="B121" s="147" t="s">
        <v>147</v>
      </c>
      <c r="C121" s="148" t="s">
        <v>148</v>
      </c>
      <c r="D121" s="149" t="s">
        <v>70</v>
      </c>
      <c r="E121" s="156">
        <v>2</v>
      </c>
      <c r="F121" s="131"/>
      <c r="G121" s="143">
        <f t="shared" si="2"/>
        <v>0</v>
      </c>
    </row>
    <row r="122" spans="1:7" s="25" customFormat="1" ht="15.75" thickBot="1" x14ac:dyDescent="0.25">
      <c r="A122" s="153">
        <f t="shared" si="3"/>
        <v>120</v>
      </c>
      <c r="B122" s="147" t="s">
        <v>149</v>
      </c>
      <c r="C122" s="148" t="s">
        <v>150</v>
      </c>
      <c r="D122" s="149" t="s">
        <v>70</v>
      </c>
      <c r="E122" s="156">
        <v>14</v>
      </c>
      <c r="F122" s="131"/>
      <c r="G122" s="143">
        <f t="shared" ref="G122:G132" si="4">SUM(E122*F122)</f>
        <v>0</v>
      </c>
    </row>
    <row r="123" spans="1:7" s="25" customFormat="1" ht="15.75" thickBot="1" x14ac:dyDescent="0.25">
      <c r="A123" s="153">
        <f t="shared" si="3"/>
        <v>121</v>
      </c>
      <c r="B123" s="147" t="s">
        <v>151</v>
      </c>
      <c r="C123" s="148" t="s">
        <v>152</v>
      </c>
      <c r="D123" s="149" t="s">
        <v>70</v>
      </c>
      <c r="E123" s="156">
        <v>14</v>
      </c>
      <c r="F123" s="131"/>
      <c r="G123" s="143">
        <f t="shared" si="4"/>
        <v>0</v>
      </c>
    </row>
    <row r="124" spans="1:7" s="25" customFormat="1" ht="15.75" thickBot="1" x14ac:dyDescent="0.25">
      <c r="A124" s="153">
        <f t="shared" si="3"/>
        <v>122</v>
      </c>
      <c r="B124" s="147" t="s">
        <v>153</v>
      </c>
      <c r="C124" s="148" t="s">
        <v>154</v>
      </c>
      <c r="D124" s="149" t="s">
        <v>70</v>
      </c>
      <c r="E124" s="156">
        <v>0</v>
      </c>
      <c r="F124" s="131"/>
      <c r="G124" s="143">
        <f t="shared" si="4"/>
        <v>0</v>
      </c>
    </row>
    <row r="125" spans="1:7" s="25" customFormat="1" ht="15.75" thickBot="1" x14ac:dyDescent="0.25">
      <c r="A125" s="153">
        <f t="shared" si="3"/>
        <v>123</v>
      </c>
      <c r="B125" s="147" t="s">
        <v>155</v>
      </c>
      <c r="C125" s="148" t="s">
        <v>156</v>
      </c>
      <c r="D125" s="149" t="s">
        <v>119</v>
      </c>
      <c r="E125" s="156">
        <v>1</v>
      </c>
      <c r="F125" s="131"/>
      <c r="G125" s="143">
        <f t="shared" si="4"/>
        <v>0</v>
      </c>
    </row>
    <row r="126" spans="1:7" s="25" customFormat="1" ht="15.75" thickBot="1" x14ac:dyDescent="0.25">
      <c r="A126" s="153">
        <f t="shared" si="3"/>
        <v>124</v>
      </c>
      <c r="B126" s="147" t="s">
        <v>157</v>
      </c>
      <c r="C126" s="148" t="s">
        <v>158</v>
      </c>
      <c r="D126" s="149" t="s">
        <v>70</v>
      </c>
      <c r="E126" s="156">
        <v>8</v>
      </c>
      <c r="F126" s="131"/>
      <c r="G126" s="143">
        <f t="shared" si="4"/>
        <v>0</v>
      </c>
    </row>
    <row r="127" spans="1:7" s="25" customFormat="1" ht="15.75" thickBot="1" x14ac:dyDescent="0.25">
      <c r="A127" s="153">
        <f t="shared" si="3"/>
        <v>125</v>
      </c>
      <c r="B127" s="147">
        <v>159</v>
      </c>
      <c r="C127" s="148" t="s">
        <v>276</v>
      </c>
      <c r="D127" s="149" t="s">
        <v>70</v>
      </c>
      <c r="E127" s="156">
        <v>0</v>
      </c>
      <c r="F127" s="131"/>
      <c r="G127" s="143">
        <f t="shared" si="4"/>
        <v>0</v>
      </c>
    </row>
    <row r="128" spans="1:7" s="25" customFormat="1" ht="15.75" thickBot="1" x14ac:dyDescent="0.25">
      <c r="A128" s="153">
        <f t="shared" si="3"/>
        <v>126</v>
      </c>
      <c r="B128" s="147" t="s">
        <v>277</v>
      </c>
      <c r="C128" s="148" t="s">
        <v>278</v>
      </c>
      <c r="D128" s="149" t="s">
        <v>70</v>
      </c>
      <c r="E128" s="156">
        <v>0</v>
      </c>
      <c r="F128" s="131"/>
      <c r="G128" s="143">
        <f t="shared" si="4"/>
        <v>0</v>
      </c>
    </row>
    <row r="129" spans="1:7" s="25" customFormat="1" ht="15.75" thickBot="1" x14ac:dyDescent="0.25">
      <c r="A129" s="153">
        <f t="shared" si="3"/>
        <v>127</v>
      </c>
      <c r="B129" s="147" t="s">
        <v>279</v>
      </c>
      <c r="C129" s="148" t="s">
        <v>280</v>
      </c>
      <c r="D129" s="149" t="s">
        <v>70</v>
      </c>
      <c r="E129" s="156">
        <v>0</v>
      </c>
      <c r="F129" s="131"/>
      <c r="G129" s="143">
        <f t="shared" si="4"/>
        <v>0</v>
      </c>
    </row>
    <row r="130" spans="1:7" s="25" customFormat="1" ht="15.75" thickBot="1" x14ac:dyDescent="0.25">
      <c r="A130" s="153">
        <f t="shared" si="3"/>
        <v>128</v>
      </c>
      <c r="B130" s="147" t="s">
        <v>279</v>
      </c>
      <c r="C130" s="148" t="s">
        <v>281</v>
      </c>
      <c r="D130" s="149" t="s">
        <v>70</v>
      </c>
      <c r="E130" s="156">
        <v>0</v>
      </c>
      <c r="F130" s="131"/>
      <c r="G130" s="143">
        <f t="shared" si="4"/>
        <v>0</v>
      </c>
    </row>
    <row r="131" spans="1:7" s="25" customFormat="1" ht="15.75" thickBot="1" x14ac:dyDescent="0.25">
      <c r="A131" s="153">
        <f t="shared" si="3"/>
        <v>129</v>
      </c>
      <c r="B131" s="147" t="s">
        <v>279</v>
      </c>
      <c r="C131" s="148" t="s">
        <v>282</v>
      </c>
      <c r="D131" s="149" t="s">
        <v>70</v>
      </c>
      <c r="E131" s="156">
        <v>2</v>
      </c>
      <c r="F131" s="131"/>
      <c r="G131" s="143">
        <f t="shared" si="4"/>
        <v>0</v>
      </c>
    </row>
    <row r="132" spans="1:7" s="25" customFormat="1" ht="15.75" thickBot="1" x14ac:dyDescent="0.25">
      <c r="A132" s="153">
        <f t="shared" ref="A132" si="5">A131+1</f>
        <v>130</v>
      </c>
      <c r="B132" s="150" t="s">
        <v>279</v>
      </c>
      <c r="C132" s="151" t="s">
        <v>283</v>
      </c>
      <c r="D132" s="152" t="s">
        <v>70</v>
      </c>
      <c r="E132" s="156">
        <v>12</v>
      </c>
      <c r="F132" s="131"/>
      <c r="G132" s="143">
        <f t="shared" si="4"/>
        <v>0</v>
      </c>
    </row>
    <row r="133" spans="1:7" ht="17.25" thickBot="1" x14ac:dyDescent="0.3">
      <c r="A133" s="144">
        <v>131</v>
      </c>
      <c r="B133" s="232" t="s">
        <v>175</v>
      </c>
      <c r="C133" s="232"/>
      <c r="D133" s="232"/>
      <c r="E133" s="232"/>
      <c r="F133" s="232"/>
      <c r="G133" s="57">
        <f>SUM(G3:G132)</f>
        <v>0</v>
      </c>
    </row>
    <row r="134" spans="1:7" ht="16.5" x14ac:dyDescent="0.25">
      <c r="A134" s="41"/>
      <c r="B134" s="41"/>
      <c r="C134" s="42"/>
      <c r="D134" s="41"/>
      <c r="E134" s="41"/>
      <c r="F134" s="41"/>
      <c r="G134" s="41"/>
    </row>
    <row r="135" spans="1:7" ht="16.5" x14ac:dyDescent="0.25">
      <c r="A135" s="41"/>
      <c r="B135" s="41"/>
      <c r="C135" s="42"/>
      <c r="D135" s="41"/>
      <c r="E135" s="41"/>
      <c r="F135" s="41"/>
      <c r="G135" s="41"/>
    </row>
  </sheetData>
  <sheetProtection algorithmName="SHA-512" hashValue="fFYRkYpwEdcGo0D2XK1+3EXSB3fBKExrfRdE4iAAOc62izGvMu50pOPxRNp+1A439rWXSbYshBMmkxFEhDLFqg==" saltValue="cYECEiTv0g0luWp3KMsjyg==" spinCount="100000" sheet="1" objects="1" scenarios="1"/>
  <mergeCells count="2">
    <mergeCell ref="A1:G1"/>
    <mergeCell ref="B133:F133"/>
  </mergeCells>
  <pageMargins left="0.7" right="0.7" top="0.75" bottom="0.75" header="0.3" footer="0.3"/>
  <pageSetup paperSize="17" scale="80" fitToHeight="0" orientation="portrait" r:id="rId1"/>
  <rowBreaks count="1" manualBreakCount="1">
    <brk id="67" max="6" man="1"/>
  </rowBreaks>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44879689-3A4F-4196-A7E9-1B3929018653}">
  <sheetPr>
    <tabColor theme="8" tint="-0.499984740745262"/>
    <pageSetUpPr fitToPage="1"/>
  </sheetPr>
  <dimension ref="A1:G135"/>
  <sheetViews>
    <sheetView view="pageBreakPreview" zoomScaleNormal="100" zoomScaleSheetLayoutView="100" workbookViewId="0">
      <selection activeCell="C84" sqref="C84"/>
    </sheetView>
  </sheetViews>
  <sheetFormatPr defaultRowHeight="15" x14ac:dyDescent="0.25"/>
  <cols>
    <col min="1" max="1" width="9.7109375" style="26" customWidth="1"/>
    <col min="2" max="2" width="15.7109375" style="26" customWidth="1"/>
    <col min="3" max="3" width="64" style="27" customWidth="1"/>
    <col min="4" max="4" width="14.7109375" style="26" customWidth="1"/>
    <col min="5" max="6" width="10.7109375" style="26" customWidth="1"/>
    <col min="7" max="7" width="25.7109375" style="26" customWidth="1"/>
  </cols>
  <sheetData>
    <row r="1" spans="1:7" ht="106.5" customHeight="1" thickBot="1" x14ac:dyDescent="0.3">
      <c r="A1" s="233" t="s">
        <v>286</v>
      </c>
      <c r="B1" s="234"/>
      <c r="C1" s="234"/>
      <c r="D1" s="234"/>
      <c r="E1" s="234"/>
      <c r="F1" s="234"/>
      <c r="G1" s="235"/>
    </row>
    <row r="2" spans="1:7" s="25" customFormat="1" ht="22.5" x14ac:dyDescent="0.2">
      <c r="A2" s="49" t="s">
        <v>59</v>
      </c>
      <c r="B2" s="50" t="str">
        <f>'[2]Original Items Condensed'!C8</f>
        <v>Code Number</v>
      </c>
      <c r="C2" s="50" t="s">
        <v>60</v>
      </c>
      <c r="D2" s="51" t="s">
        <v>61</v>
      </c>
      <c r="E2" s="51" t="s">
        <v>62</v>
      </c>
      <c r="F2" s="52" t="s">
        <v>63</v>
      </c>
      <c r="G2" s="53" t="s">
        <v>64</v>
      </c>
    </row>
    <row r="3" spans="1:7" s="25" customFormat="1" ht="15.75" thickBot="1" x14ac:dyDescent="0.25">
      <c r="A3" s="153">
        <v>1</v>
      </c>
      <c r="B3" s="159" t="s">
        <v>176</v>
      </c>
      <c r="C3" s="160" t="s">
        <v>177</v>
      </c>
      <c r="D3" s="158" t="s">
        <v>65</v>
      </c>
      <c r="E3" s="154">
        <v>8</v>
      </c>
      <c r="F3" s="130"/>
      <c r="G3" s="143">
        <f>SUM(E3*F3)</f>
        <v>0</v>
      </c>
    </row>
    <row r="4" spans="1:7" s="25" customFormat="1" ht="15.75" thickBot="1" x14ac:dyDescent="0.25">
      <c r="A4" s="153">
        <v>2</v>
      </c>
      <c r="B4" s="159">
        <v>20100110</v>
      </c>
      <c r="C4" s="160" t="s">
        <v>178</v>
      </c>
      <c r="D4" s="158" t="s">
        <v>65</v>
      </c>
      <c r="E4" s="154">
        <v>57</v>
      </c>
      <c r="F4" s="130"/>
      <c r="G4" s="143">
        <f t="shared" ref="G4:G67" si="0">SUM(E4*F4)</f>
        <v>0</v>
      </c>
    </row>
    <row r="5" spans="1:7" s="25" customFormat="1" ht="15.75" thickBot="1" x14ac:dyDescent="0.25">
      <c r="A5" s="153">
        <v>3</v>
      </c>
      <c r="B5" s="159">
        <v>20100210</v>
      </c>
      <c r="C5" s="160" t="s">
        <v>179</v>
      </c>
      <c r="D5" s="158" t="s">
        <v>65</v>
      </c>
      <c r="E5" s="154">
        <v>165</v>
      </c>
      <c r="F5" s="130"/>
      <c r="G5" s="143">
        <f t="shared" si="0"/>
        <v>0</v>
      </c>
    </row>
    <row r="6" spans="1:7" s="25" customFormat="1" ht="15.75" thickBot="1" x14ac:dyDescent="0.25">
      <c r="A6" s="153">
        <v>4</v>
      </c>
      <c r="B6" s="159" t="s">
        <v>68</v>
      </c>
      <c r="C6" s="160" t="s">
        <v>69</v>
      </c>
      <c r="D6" s="158" t="s">
        <v>70</v>
      </c>
      <c r="E6" s="155">
        <v>2</v>
      </c>
      <c r="F6" s="130"/>
      <c r="G6" s="143">
        <f t="shared" si="0"/>
        <v>0</v>
      </c>
    </row>
    <row r="7" spans="1:7" s="25" customFormat="1" ht="15.75" thickBot="1" x14ac:dyDescent="0.25">
      <c r="A7" s="153">
        <v>5</v>
      </c>
      <c r="B7" s="159" t="s">
        <v>71</v>
      </c>
      <c r="C7" s="160" t="s">
        <v>180</v>
      </c>
      <c r="D7" s="158" t="s">
        <v>72</v>
      </c>
      <c r="E7" s="155">
        <v>0</v>
      </c>
      <c r="F7" s="130"/>
      <c r="G7" s="143">
        <f t="shared" si="0"/>
        <v>0</v>
      </c>
    </row>
    <row r="8" spans="1:7" s="25" customFormat="1" ht="15.75" thickBot="1" x14ac:dyDescent="0.25">
      <c r="A8" s="153">
        <v>6</v>
      </c>
      <c r="B8" s="159">
        <v>20200100</v>
      </c>
      <c r="C8" s="160" t="s">
        <v>66</v>
      </c>
      <c r="D8" s="158" t="s">
        <v>67</v>
      </c>
      <c r="E8" s="154">
        <v>1406</v>
      </c>
      <c r="F8" s="130"/>
      <c r="G8" s="143">
        <f t="shared" si="0"/>
        <v>0</v>
      </c>
    </row>
    <row r="9" spans="1:7" s="25" customFormat="1" ht="15.75" thickBot="1" x14ac:dyDescent="0.25">
      <c r="A9" s="153">
        <v>7</v>
      </c>
      <c r="B9" s="159" t="s">
        <v>127</v>
      </c>
      <c r="C9" s="160" t="s">
        <v>128</v>
      </c>
      <c r="D9" s="158" t="s">
        <v>83</v>
      </c>
      <c r="E9" s="154">
        <v>20</v>
      </c>
      <c r="F9" s="130"/>
      <c r="G9" s="143">
        <f t="shared" si="0"/>
        <v>0</v>
      </c>
    </row>
    <row r="10" spans="1:7" s="25" customFormat="1" ht="15.75" thickBot="1" x14ac:dyDescent="0.25">
      <c r="A10" s="153">
        <v>8</v>
      </c>
      <c r="B10" s="159">
        <v>20800150</v>
      </c>
      <c r="C10" s="160" t="s">
        <v>73</v>
      </c>
      <c r="D10" s="158" t="s">
        <v>67</v>
      </c>
      <c r="E10" s="156">
        <v>210</v>
      </c>
      <c r="F10" s="130"/>
      <c r="G10" s="143">
        <f t="shared" si="0"/>
        <v>0</v>
      </c>
    </row>
    <row r="11" spans="1:7" s="25" customFormat="1" ht="15.75" thickBot="1" x14ac:dyDescent="0.25">
      <c r="A11" s="153">
        <v>9</v>
      </c>
      <c r="B11" s="159" t="s">
        <v>181</v>
      </c>
      <c r="C11" s="160" t="s">
        <v>182</v>
      </c>
      <c r="D11" s="158" t="s">
        <v>67</v>
      </c>
      <c r="E11" s="154">
        <v>251</v>
      </c>
      <c r="F11" s="130"/>
      <c r="G11" s="143">
        <f t="shared" si="0"/>
        <v>0</v>
      </c>
    </row>
    <row r="12" spans="1:7" s="25" customFormat="1" ht="15.75" thickBot="1" x14ac:dyDescent="0.25">
      <c r="A12" s="153">
        <v>10</v>
      </c>
      <c r="B12" s="159">
        <v>21101615</v>
      </c>
      <c r="C12" s="160" t="s">
        <v>74</v>
      </c>
      <c r="D12" s="158" t="s">
        <v>75</v>
      </c>
      <c r="E12" s="154">
        <v>62</v>
      </c>
      <c r="F12" s="130"/>
      <c r="G12" s="143">
        <f t="shared" si="0"/>
        <v>0</v>
      </c>
    </row>
    <row r="13" spans="1:7" s="25" customFormat="1" ht="15.75" thickBot="1" x14ac:dyDescent="0.25">
      <c r="A13" s="153">
        <v>11</v>
      </c>
      <c r="B13" s="159" t="s">
        <v>77</v>
      </c>
      <c r="C13" s="160" t="s">
        <v>78</v>
      </c>
      <c r="D13" s="158" t="s">
        <v>75</v>
      </c>
      <c r="E13" s="154">
        <v>0</v>
      </c>
      <c r="F13" s="130"/>
      <c r="G13" s="143">
        <f t="shared" si="0"/>
        <v>0</v>
      </c>
    </row>
    <row r="14" spans="1:7" s="25" customFormat="1" ht="15.75" thickBot="1" x14ac:dyDescent="0.25">
      <c r="A14" s="153">
        <v>12</v>
      </c>
      <c r="B14" s="159" t="s">
        <v>183</v>
      </c>
      <c r="C14" s="160" t="s">
        <v>76</v>
      </c>
      <c r="D14" s="158" t="s">
        <v>75</v>
      </c>
      <c r="E14" s="156">
        <v>62</v>
      </c>
      <c r="F14" s="130"/>
      <c r="G14" s="143">
        <f t="shared" si="0"/>
        <v>0</v>
      </c>
    </row>
    <row r="15" spans="1:7" s="25" customFormat="1" ht="15.75" thickBot="1" x14ac:dyDescent="0.25">
      <c r="A15" s="153">
        <v>13</v>
      </c>
      <c r="B15" s="159" t="s">
        <v>184</v>
      </c>
      <c r="C15" s="160" t="s">
        <v>185</v>
      </c>
      <c r="D15" s="158" t="s">
        <v>70</v>
      </c>
      <c r="E15" s="154">
        <v>0</v>
      </c>
      <c r="F15" s="130"/>
      <c r="G15" s="143">
        <f t="shared" si="0"/>
        <v>0</v>
      </c>
    </row>
    <row r="16" spans="1:7" s="25" customFormat="1" ht="15.75" thickBot="1" x14ac:dyDescent="0.25">
      <c r="A16" s="153">
        <v>14</v>
      </c>
      <c r="B16" s="159">
        <v>28000510</v>
      </c>
      <c r="C16" s="160" t="s">
        <v>79</v>
      </c>
      <c r="D16" s="158" t="s">
        <v>70</v>
      </c>
      <c r="E16" s="154">
        <v>3</v>
      </c>
      <c r="F16" s="130"/>
      <c r="G16" s="143">
        <f t="shared" si="0"/>
        <v>0</v>
      </c>
    </row>
    <row r="17" spans="1:7" s="25" customFormat="1" ht="15.75" thickBot="1" x14ac:dyDescent="0.25">
      <c r="A17" s="153">
        <v>15</v>
      </c>
      <c r="B17" s="159">
        <v>31101100</v>
      </c>
      <c r="C17" s="160" t="s">
        <v>186</v>
      </c>
      <c r="D17" s="158" t="s">
        <v>67</v>
      </c>
      <c r="E17" s="154">
        <v>290</v>
      </c>
      <c r="F17" s="130"/>
      <c r="G17" s="143">
        <f t="shared" si="0"/>
        <v>0</v>
      </c>
    </row>
    <row r="18" spans="1:7" s="25" customFormat="1" ht="15.75" thickBot="1" x14ac:dyDescent="0.25">
      <c r="A18" s="153">
        <v>16</v>
      </c>
      <c r="B18" s="159">
        <v>35300200</v>
      </c>
      <c r="C18" s="160" t="s">
        <v>80</v>
      </c>
      <c r="D18" s="158" t="s">
        <v>75</v>
      </c>
      <c r="E18" s="154">
        <v>1734</v>
      </c>
      <c r="F18" s="130"/>
      <c r="G18" s="143">
        <f t="shared" si="0"/>
        <v>0</v>
      </c>
    </row>
    <row r="19" spans="1:7" s="25" customFormat="1" ht="15.75" thickBot="1" x14ac:dyDescent="0.25">
      <c r="A19" s="153">
        <v>17</v>
      </c>
      <c r="B19" s="159">
        <v>40600290</v>
      </c>
      <c r="C19" s="160" t="s">
        <v>81</v>
      </c>
      <c r="D19" s="158" t="s">
        <v>82</v>
      </c>
      <c r="E19" s="154">
        <v>1273</v>
      </c>
      <c r="F19" s="130"/>
      <c r="G19" s="143">
        <f t="shared" si="0"/>
        <v>0</v>
      </c>
    </row>
    <row r="20" spans="1:7" s="25" customFormat="1" ht="15.75" thickBot="1" x14ac:dyDescent="0.25">
      <c r="A20" s="153">
        <v>18</v>
      </c>
      <c r="B20" s="159">
        <v>40600525</v>
      </c>
      <c r="C20" s="160" t="s">
        <v>187</v>
      </c>
      <c r="D20" s="158" t="s">
        <v>83</v>
      </c>
      <c r="E20" s="154">
        <v>2</v>
      </c>
      <c r="F20" s="130"/>
      <c r="G20" s="143">
        <f t="shared" si="0"/>
        <v>0</v>
      </c>
    </row>
    <row r="21" spans="1:7" s="25" customFormat="1" ht="15.75" thickBot="1" x14ac:dyDescent="0.25">
      <c r="A21" s="153">
        <v>19</v>
      </c>
      <c r="B21" s="159">
        <v>40600635</v>
      </c>
      <c r="C21" s="160" t="s">
        <v>84</v>
      </c>
      <c r="D21" s="158" t="s">
        <v>83</v>
      </c>
      <c r="E21" s="154">
        <v>153</v>
      </c>
      <c r="F21" s="130"/>
      <c r="G21" s="143">
        <f t="shared" si="0"/>
        <v>0</v>
      </c>
    </row>
    <row r="22" spans="1:7" s="25" customFormat="1" ht="15.75" thickBot="1" x14ac:dyDescent="0.25">
      <c r="A22" s="153">
        <v>20</v>
      </c>
      <c r="B22" s="159">
        <v>40604060</v>
      </c>
      <c r="C22" s="160" t="s">
        <v>188</v>
      </c>
      <c r="D22" s="158" t="s">
        <v>83</v>
      </c>
      <c r="E22" s="154">
        <v>208</v>
      </c>
      <c r="F22" s="130"/>
      <c r="G22" s="143">
        <f t="shared" si="0"/>
        <v>0</v>
      </c>
    </row>
    <row r="23" spans="1:7" s="25" customFormat="1" ht="15.75" thickBot="1" x14ac:dyDescent="0.25">
      <c r="A23" s="153">
        <v>21</v>
      </c>
      <c r="B23" s="159">
        <v>42001300</v>
      </c>
      <c r="C23" s="160" t="s">
        <v>126</v>
      </c>
      <c r="D23" s="158" t="s">
        <v>75</v>
      </c>
      <c r="E23" s="154">
        <v>102</v>
      </c>
      <c r="F23" s="130"/>
      <c r="G23" s="143">
        <f t="shared" si="0"/>
        <v>0</v>
      </c>
    </row>
    <row r="24" spans="1:7" s="25" customFormat="1" ht="15.75" thickBot="1" x14ac:dyDescent="0.25">
      <c r="A24" s="153">
        <v>22</v>
      </c>
      <c r="B24" s="159">
        <v>42300400</v>
      </c>
      <c r="C24" s="160" t="s">
        <v>189</v>
      </c>
      <c r="D24" s="158" t="s">
        <v>75</v>
      </c>
      <c r="E24" s="154">
        <v>102</v>
      </c>
      <c r="F24" s="130"/>
      <c r="G24" s="143">
        <f t="shared" si="0"/>
        <v>0</v>
      </c>
    </row>
    <row r="25" spans="1:7" s="25" customFormat="1" ht="15.75" thickBot="1" x14ac:dyDescent="0.25">
      <c r="A25" s="153">
        <v>23</v>
      </c>
      <c r="B25" s="159" t="s">
        <v>86</v>
      </c>
      <c r="C25" s="160" t="s">
        <v>190</v>
      </c>
      <c r="D25" s="158" t="s">
        <v>87</v>
      </c>
      <c r="E25" s="156">
        <v>2421</v>
      </c>
      <c r="F25" s="130"/>
      <c r="G25" s="143">
        <f t="shared" si="0"/>
        <v>0</v>
      </c>
    </row>
    <row r="26" spans="1:7" s="25" customFormat="1" ht="15.75" thickBot="1" x14ac:dyDescent="0.25">
      <c r="A26" s="153">
        <v>24</v>
      </c>
      <c r="B26" s="159" t="s">
        <v>88</v>
      </c>
      <c r="C26" s="160" t="s">
        <v>191</v>
      </c>
      <c r="D26" s="158" t="s">
        <v>87</v>
      </c>
      <c r="E26" s="156">
        <v>101</v>
      </c>
      <c r="F26" s="130"/>
      <c r="G26" s="143">
        <f t="shared" si="0"/>
        <v>0</v>
      </c>
    </row>
    <row r="27" spans="1:7" s="25" customFormat="1" ht="15.75" thickBot="1" x14ac:dyDescent="0.25">
      <c r="A27" s="153">
        <v>25</v>
      </c>
      <c r="B27" s="159" t="s">
        <v>89</v>
      </c>
      <c r="C27" s="160" t="s">
        <v>192</v>
      </c>
      <c r="D27" s="158" t="s">
        <v>87</v>
      </c>
      <c r="E27" s="156">
        <v>120</v>
      </c>
      <c r="F27" s="130"/>
      <c r="G27" s="143">
        <f t="shared" si="0"/>
        <v>0</v>
      </c>
    </row>
    <row r="28" spans="1:7" s="25" customFormat="1" ht="15.75" thickBot="1" x14ac:dyDescent="0.25">
      <c r="A28" s="153">
        <v>26</v>
      </c>
      <c r="B28" s="159" t="s">
        <v>90</v>
      </c>
      <c r="C28" s="160" t="s">
        <v>193</v>
      </c>
      <c r="D28" s="158" t="s">
        <v>87</v>
      </c>
      <c r="E28" s="154">
        <v>0</v>
      </c>
      <c r="F28" s="130"/>
      <c r="G28" s="143">
        <f t="shared" si="0"/>
        <v>0</v>
      </c>
    </row>
    <row r="29" spans="1:7" s="25" customFormat="1" ht="15.75" thickBot="1" x14ac:dyDescent="0.25">
      <c r="A29" s="153">
        <v>27</v>
      </c>
      <c r="B29" s="159" t="s">
        <v>91</v>
      </c>
      <c r="C29" s="160" t="s">
        <v>92</v>
      </c>
      <c r="D29" s="158" t="s">
        <v>87</v>
      </c>
      <c r="E29" s="156">
        <v>24</v>
      </c>
      <c r="F29" s="130"/>
      <c r="G29" s="143">
        <f t="shared" si="0"/>
        <v>0</v>
      </c>
    </row>
    <row r="30" spans="1:7" s="25" customFormat="1" ht="15.75" thickBot="1" x14ac:dyDescent="0.25">
      <c r="A30" s="153">
        <v>28</v>
      </c>
      <c r="B30" s="159" t="s">
        <v>93</v>
      </c>
      <c r="C30" s="160" t="s">
        <v>94</v>
      </c>
      <c r="D30" s="158" t="s">
        <v>75</v>
      </c>
      <c r="E30" s="154">
        <v>63</v>
      </c>
      <c r="F30" s="130"/>
      <c r="G30" s="143">
        <f t="shared" si="0"/>
        <v>0</v>
      </c>
    </row>
    <row r="31" spans="1:7" s="25" customFormat="1" ht="15.75" thickBot="1" x14ac:dyDescent="0.25">
      <c r="A31" s="153">
        <v>29</v>
      </c>
      <c r="B31" s="159">
        <v>44000100</v>
      </c>
      <c r="C31" s="160" t="s">
        <v>95</v>
      </c>
      <c r="D31" s="158" t="s">
        <v>75</v>
      </c>
      <c r="E31" s="156">
        <v>2110</v>
      </c>
      <c r="F31" s="130"/>
      <c r="G31" s="143">
        <f t="shared" si="0"/>
        <v>0</v>
      </c>
    </row>
    <row r="32" spans="1:7" s="25" customFormat="1" ht="15.75" thickBot="1" x14ac:dyDescent="0.25">
      <c r="A32" s="153">
        <v>30</v>
      </c>
      <c r="B32" s="159">
        <v>44000300</v>
      </c>
      <c r="C32" s="160" t="s">
        <v>194</v>
      </c>
      <c r="D32" s="158" t="s">
        <v>72</v>
      </c>
      <c r="E32" s="156">
        <v>0</v>
      </c>
      <c r="F32" s="130"/>
      <c r="G32" s="143">
        <f t="shared" si="0"/>
        <v>0</v>
      </c>
    </row>
    <row r="33" spans="1:7" s="25" customFormat="1" ht="15.75" thickBot="1" x14ac:dyDescent="0.25">
      <c r="A33" s="153">
        <v>31</v>
      </c>
      <c r="B33" s="159">
        <v>44000500</v>
      </c>
      <c r="C33" s="160" t="s">
        <v>96</v>
      </c>
      <c r="D33" s="158" t="s">
        <v>72</v>
      </c>
      <c r="E33" s="156">
        <v>108</v>
      </c>
      <c r="F33" s="130"/>
      <c r="G33" s="143">
        <f t="shared" si="0"/>
        <v>0</v>
      </c>
    </row>
    <row r="34" spans="1:7" s="25" customFormat="1" ht="15.75" thickBot="1" x14ac:dyDescent="0.25">
      <c r="A34" s="153">
        <v>32</v>
      </c>
      <c r="B34" s="159" t="s">
        <v>129</v>
      </c>
      <c r="C34" s="160" t="s">
        <v>195</v>
      </c>
      <c r="D34" s="158" t="s">
        <v>70</v>
      </c>
      <c r="E34" s="156">
        <v>38</v>
      </c>
      <c r="F34" s="130"/>
      <c r="G34" s="143">
        <f t="shared" si="0"/>
        <v>0</v>
      </c>
    </row>
    <row r="35" spans="1:7" s="25" customFormat="1" ht="15.75" thickBot="1" x14ac:dyDescent="0.25">
      <c r="A35" s="153">
        <v>33</v>
      </c>
      <c r="B35" s="159" t="s">
        <v>184</v>
      </c>
      <c r="C35" s="160" t="s">
        <v>97</v>
      </c>
      <c r="D35" s="158" t="s">
        <v>72</v>
      </c>
      <c r="E35" s="156">
        <v>80</v>
      </c>
      <c r="F35" s="130"/>
      <c r="G35" s="143">
        <f t="shared" si="0"/>
        <v>0</v>
      </c>
    </row>
    <row r="36" spans="1:7" s="25" customFormat="1" ht="15.75" thickBot="1" x14ac:dyDescent="0.25">
      <c r="A36" s="153">
        <v>34</v>
      </c>
      <c r="B36" s="159" t="s">
        <v>184</v>
      </c>
      <c r="C36" s="160" t="s">
        <v>130</v>
      </c>
      <c r="D36" s="158" t="s">
        <v>75</v>
      </c>
      <c r="E36" s="156">
        <v>91</v>
      </c>
      <c r="F36" s="130"/>
      <c r="G36" s="143">
        <f t="shared" si="0"/>
        <v>0</v>
      </c>
    </row>
    <row r="37" spans="1:7" s="25" customFormat="1" ht="15.75" thickBot="1" x14ac:dyDescent="0.25">
      <c r="A37" s="153">
        <v>35</v>
      </c>
      <c r="B37" s="159">
        <v>44000600</v>
      </c>
      <c r="C37" s="160" t="s">
        <v>196</v>
      </c>
      <c r="D37" s="158" t="s">
        <v>87</v>
      </c>
      <c r="E37" s="156">
        <v>428</v>
      </c>
      <c r="F37" s="130"/>
      <c r="G37" s="143">
        <f t="shared" si="0"/>
        <v>0</v>
      </c>
    </row>
    <row r="38" spans="1:7" s="25" customFormat="1" ht="15.75" thickBot="1" x14ac:dyDescent="0.25">
      <c r="A38" s="153">
        <v>36</v>
      </c>
      <c r="B38" s="159">
        <v>54248510</v>
      </c>
      <c r="C38" s="160" t="s">
        <v>197</v>
      </c>
      <c r="D38" s="158" t="s">
        <v>67</v>
      </c>
      <c r="E38" s="156">
        <v>0</v>
      </c>
      <c r="F38" s="130"/>
      <c r="G38" s="143">
        <f t="shared" si="0"/>
        <v>0</v>
      </c>
    </row>
    <row r="39" spans="1:7" s="25" customFormat="1" ht="15.75" thickBot="1" x14ac:dyDescent="0.25">
      <c r="A39" s="153">
        <v>37</v>
      </c>
      <c r="B39" s="159" t="s">
        <v>98</v>
      </c>
      <c r="C39" s="160" t="s">
        <v>99</v>
      </c>
      <c r="D39" s="158" t="s">
        <v>72</v>
      </c>
      <c r="E39" s="156">
        <v>0</v>
      </c>
      <c r="F39" s="130"/>
      <c r="G39" s="143">
        <f t="shared" si="0"/>
        <v>0</v>
      </c>
    </row>
    <row r="40" spans="1:7" s="25" customFormat="1" ht="15.75" thickBot="1" x14ac:dyDescent="0.25">
      <c r="A40" s="153">
        <v>38</v>
      </c>
      <c r="B40" s="159" t="s">
        <v>100</v>
      </c>
      <c r="C40" s="160" t="s">
        <v>101</v>
      </c>
      <c r="D40" s="158" t="s">
        <v>72</v>
      </c>
      <c r="E40" s="156">
        <v>0</v>
      </c>
      <c r="F40" s="130"/>
      <c r="G40" s="143">
        <f t="shared" si="0"/>
        <v>0</v>
      </c>
    </row>
    <row r="41" spans="1:7" s="25" customFormat="1" ht="15.75" thickBot="1" x14ac:dyDescent="0.25">
      <c r="A41" s="153">
        <v>39</v>
      </c>
      <c r="B41" s="159" t="s">
        <v>102</v>
      </c>
      <c r="C41" s="160" t="s">
        <v>103</v>
      </c>
      <c r="D41" s="158" t="s">
        <v>72</v>
      </c>
      <c r="E41" s="154">
        <v>60</v>
      </c>
      <c r="F41" s="130"/>
      <c r="G41" s="143">
        <f t="shared" si="0"/>
        <v>0</v>
      </c>
    </row>
    <row r="42" spans="1:7" s="25" customFormat="1" ht="15.75" thickBot="1" x14ac:dyDescent="0.25">
      <c r="A42" s="153">
        <v>40</v>
      </c>
      <c r="B42" s="159" t="s">
        <v>198</v>
      </c>
      <c r="C42" s="160" t="s">
        <v>199</v>
      </c>
      <c r="D42" s="158" t="s">
        <v>72</v>
      </c>
      <c r="E42" s="154">
        <v>0</v>
      </c>
      <c r="F42" s="130"/>
      <c r="G42" s="143">
        <f t="shared" si="0"/>
        <v>0</v>
      </c>
    </row>
    <row r="43" spans="1:7" s="25" customFormat="1" ht="15.75" thickBot="1" x14ac:dyDescent="0.25">
      <c r="A43" s="153">
        <v>41</v>
      </c>
      <c r="B43" s="159" t="s">
        <v>200</v>
      </c>
      <c r="C43" s="160" t="s">
        <v>201</v>
      </c>
      <c r="D43" s="158" t="s">
        <v>72</v>
      </c>
      <c r="E43" s="154">
        <v>284</v>
      </c>
      <c r="F43" s="130"/>
      <c r="G43" s="143">
        <f t="shared" si="0"/>
        <v>0</v>
      </c>
    </row>
    <row r="44" spans="1:7" s="25" customFormat="1" ht="15.75" thickBot="1" x14ac:dyDescent="0.25">
      <c r="A44" s="153">
        <v>42</v>
      </c>
      <c r="B44" s="159" t="s">
        <v>202</v>
      </c>
      <c r="C44" s="160" t="s">
        <v>203</v>
      </c>
      <c r="D44" s="158" t="s">
        <v>72</v>
      </c>
      <c r="E44" s="154">
        <v>0</v>
      </c>
      <c r="F44" s="130"/>
      <c r="G44" s="143">
        <f t="shared" si="0"/>
        <v>0</v>
      </c>
    </row>
    <row r="45" spans="1:7" s="25" customFormat="1" ht="15.75" thickBot="1" x14ac:dyDescent="0.25">
      <c r="A45" s="153">
        <v>43</v>
      </c>
      <c r="B45" s="159" t="s">
        <v>204</v>
      </c>
      <c r="C45" s="160" t="s">
        <v>205</v>
      </c>
      <c r="D45" s="158" t="s">
        <v>72</v>
      </c>
      <c r="E45" s="154">
        <v>286</v>
      </c>
      <c r="F45" s="130"/>
      <c r="G45" s="143">
        <f t="shared" si="0"/>
        <v>0</v>
      </c>
    </row>
    <row r="46" spans="1:7" s="25" customFormat="1" ht="15.75" thickBot="1" x14ac:dyDescent="0.25">
      <c r="A46" s="153">
        <v>44</v>
      </c>
      <c r="B46" s="159" t="s">
        <v>163</v>
      </c>
      <c r="C46" s="160" t="s">
        <v>164</v>
      </c>
      <c r="D46" s="158" t="s">
        <v>72</v>
      </c>
      <c r="E46" s="154">
        <v>0</v>
      </c>
      <c r="F46" s="130"/>
      <c r="G46" s="143">
        <f t="shared" si="0"/>
        <v>0</v>
      </c>
    </row>
    <row r="47" spans="1:7" s="25" customFormat="1" ht="15.75" thickBot="1" x14ac:dyDescent="0.25">
      <c r="A47" s="153">
        <v>45</v>
      </c>
      <c r="B47" s="159" t="s">
        <v>104</v>
      </c>
      <c r="C47" s="160" t="s">
        <v>105</v>
      </c>
      <c r="D47" s="158" t="s">
        <v>72</v>
      </c>
      <c r="E47" s="154">
        <v>328</v>
      </c>
      <c r="F47" s="130"/>
      <c r="G47" s="143">
        <f t="shared" si="0"/>
        <v>0</v>
      </c>
    </row>
    <row r="48" spans="1:7" s="25" customFormat="1" ht="15.75" thickBot="1" x14ac:dyDescent="0.25">
      <c r="A48" s="153">
        <v>46</v>
      </c>
      <c r="B48" s="159">
        <v>56100010</v>
      </c>
      <c r="C48" s="160" t="s">
        <v>206</v>
      </c>
      <c r="D48" s="158" t="s">
        <v>70</v>
      </c>
      <c r="E48" s="154">
        <v>0</v>
      </c>
      <c r="F48" s="130"/>
      <c r="G48" s="143">
        <f t="shared" si="0"/>
        <v>0</v>
      </c>
    </row>
    <row r="49" spans="1:7" s="25" customFormat="1" ht="15.75" thickBot="1" x14ac:dyDescent="0.25">
      <c r="A49" s="153">
        <v>47</v>
      </c>
      <c r="B49" s="159">
        <v>56100015</v>
      </c>
      <c r="C49" s="160" t="s">
        <v>207</v>
      </c>
      <c r="D49" s="158" t="s">
        <v>70</v>
      </c>
      <c r="E49" s="154">
        <v>0</v>
      </c>
      <c r="F49" s="130"/>
      <c r="G49" s="143">
        <f t="shared" si="0"/>
        <v>0</v>
      </c>
    </row>
    <row r="50" spans="1:7" s="25" customFormat="1" ht="15.75" thickBot="1" x14ac:dyDescent="0.25">
      <c r="A50" s="153">
        <v>48</v>
      </c>
      <c r="B50" s="159">
        <v>56100020</v>
      </c>
      <c r="C50" s="160" t="s">
        <v>208</v>
      </c>
      <c r="D50" s="158" t="s">
        <v>70</v>
      </c>
      <c r="E50" s="154">
        <v>2</v>
      </c>
      <c r="F50" s="130"/>
      <c r="G50" s="143">
        <f t="shared" si="0"/>
        <v>0</v>
      </c>
    </row>
    <row r="51" spans="1:7" s="25" customFormat="1" ht="15.75" thickBot="1" x14ac:dyDescent="0.25">
      <c r="A51" s="153">
        <v>49</v>
      </c>
      <c r="B51" s="159">
        <v>56101140</v>
      </c>
      <c r="C51" s="160" t="s">
        <v>209</v>
      </c>
      <c r="D51" s="158" t="s">
        <v>70</v>
      </c>
      <c r="E51" s="154">
        <v>0</v>
      </c>
      <c r="F51" s="130"/>
      <c r="G51" s="143">
        <f t="shared" si="0"/>
        <v>0</v>
      </c>
    </row>
    <row r="52" spans="1:7" s="25" customFormat="1" ht="15.75" thickBot="1" x14ac:dyDescent="0.25">
      <c r="A52" s="153">
        <v>50</v>
      </c>
      <c r="B52" s="159">
        <v>56101150</v>
      </c>
      <c r="C52" s="160" t="s">
        <v>210</v>
      </c>
      <c r="D52" s="158" t="s">
        <v>70</v>
      </c>
      <c r="E52" s="154">
        <v>0</v>
      </c>
      <c r="F52" s="130"/>
      <c r="G52" s="143">
        <f t="shared" si="0"/>
        <v>0</v>
      </c>
    </row>
    <row r="53" spans="1:7" s="25" customFormat="1" ht="15.75" thickBot="1" x14ac:dyDescent="0.25">
      <c r="A53" s="153">
        <v>51</v>
      </c>
      <c r="B53" s="159">
        <v>56102900</v>
      </c>
      <c r="C53" s="160" t="s">
        <v>211</v>
      </c>
      <c r="D53" s="158" t="s">
        <v>72</v>
      </c>
      <c r="E53" s="154">
        <v>0</v>
      </c>
      <c r="F53" s="130"/>
      <c r="G53" s="143">
        <f t="shared" si="0"/>
        <v>0</v>
      </c>
    </row>
    <row r="54" spans="1:7" s="25" customFormat="1" ht="15.75" thickBot="1" x14ac:dyDescent="0.25">
      <c r="A54" s="153">
        <v>52</v>
      </c>
      <c r="B54" s="159">
        <v>56103000</v>
      </c>
      <c r="C54" s="160" t="s">
        <v>212</v>
      </c>
      <c r="D54" s="158" t="s">
        <v>72</v>
      </c>
      <c r="E54" s="154">
        <v>0</v>
      </c>
      <c r="F54" s="130"/>
      <c r="G54" s="143">
        <f t="shared" si="0"/>
        <v>0</v>
      </c>
    </row>
    <row r="55" spans="1:7" s="25" customFormat="1" ht="15.75" thickBot="1" x14ac:dyDescent="0.25">
      <c r="A55" s="153">
        <v>53</v>
      </c>
      <c r="B55" s="159">
        <v>56103100</v>
      </c>
      <c r="C55" s="160" t="s">
        <v>213</v>
      </c>
      <c r="D55" s="158" t="s">
        <v>72</v>
      </c>
      <c r="E55" s="154">
        <v>663</v>
      </c>
      <c r="F55" s="130"/>
      <c r="G55" s="143">
        <f t="shared" si="0"/>
        <v>0</v>
      </c>
    </row>
    <row r="56" spans="1:7" s="25" customFormat="1" ht="15.75" thickBot="1" x14ac:dyDescent="0.25">
      <c r="A56" s="153">
        <v>54</v>
      </c>
      <c r="B56" s="159">
        <v>56105000</v>
      </c>
      <c r="C56" s="160" t="s">
        <v>214</v>
      </c>
      <c r="D56" s="158" t="s">
        <v>70</v>
      </c>
      <c r="E56" s="154">
        <v>3</v>
      </c>
      <c r="F56" s="130"/>
      <c r="G56" s="143">
        <f t="shared" si="0"/>
        <v>0</v>
      </c>
    </row>
    <row r="57" spans="1:7" s="25" customFormat="1" ht="15.75" thickBot="1" x14ac:dyDescent="0.25">
      <c r="A57" s="153">
        <v>55</v>
      </c>
      <c r="B57" s="159">
        <v>56109416</v>
      </c>
      <c r="C57" s="160" t="s">
        <v>215</v>
      </c>
      <c r="D57" s="158" t="s">
        <v>70</v>
      </c>
      <c r="E57" s="154">
        <v>0</v>
      </c>
      <c r="F57" s="130"/>
      <c r="G57" s="143">
        <f t="shared" si="0"/>
        <v>0</v>
      </c>
    </row>
    <row r="58" spans="1:7" s="25" customFormat="1" ht="15.75" thickBot="1" x14ac:dyDescent="0.25">
      <c r="A58" s="153">
        <v>56</v>
      </c>
      <c r="B58" s="159">
        <v>56109418</v>
      </c>
      <c r="C58" s="160" t="s">
        <v>216</v>
      </c>
      <c r="D58" s="158" t="s">
        <v>70</v>
      </c>
      <c r="E58" s="154">
        <v>0</v>
      </c>
      <c r="F58" s="130"/>
      <c r="G58" s="143">
        <f t="shared" si="0"/>
        <v>0</v>
      </c>
    </row>
    <row r="59" spans="1:7" s="25" customFormat="1" ht="15.75" thickBot="1" x14ac:dyDescent="0.25">
      <c r="A59" s="153">
        <v>57</v>
      </c>
      <c r="B59" s="159">
        <v>56109420</v>
      </c>
      <c r="C59" s="160" t="s">
        <v>217</v>
      </c>
      <c r="D59" s="158" t="s">
        <v>70</v>
      </c>
      <c r="E59" s="154">
        <v>6</v>
      </c>
      <c r="F59" s="130"/>
      <c r="G59" s="143">
        <f t="shared" si="0"/>
        <v>0</v>
      </c>
    </row>
    <row r="60" spans="1:7" s="25" customFormat="1" ht="15.75" thickBot="1" x14ac:dyDescent="0.25">
      <c r="A60" s="153">
        <v>58</v>
      </c>
      <c r="B60" s="159">
        <v>56200300</v>
      </c>
      <c r="C60" s="160" t="s">
        <v>218</v>
      </c>
      <c r="D60" s="158" t="s">
        <v>219</v>
      </c>
      <c r="E60" s="154">
        <v>0</v>
      </c>
      <c r="F60" s="130"/>
      <c r="G60" s="143">
        <f t="shared" si="0"/>
        <v>0</v>
      </c>
    </row>
    <row r="61" spans="1:7" s="25" customFormat="1" ht="15.75" thickBot="1" x14ac:dyDescent="0.25">
      <c r="A61" s="153">
        <v>59</v>
      </c>
      <c r="B61" s="159">
        <v>56200500</v>
      </c>
      <c r="C61" s="160" t="s">
        <v>220</v>
      </c>
      <c r="D61" s="158" t="s">
        <v>219</v>
      </c>
      <c r="E61" s="154">
        <v>0</v>
      </c>
      <c r="F61" s="130"/>
      <c r="G61" s="143">
        <f t="shared" si="0"/>
        <v>0</v>
      </c>
    </row>
    <row r="62" spans="1:7" s="25" customFormat="1" ht="15.75" thickBot="1" x14ac:dyDescent="0.25">
      <c r="A62" s="153">
        <v>60</v>
      </c>
      <c r="B62" s="159">
        <v>56400500</v>
      </c>
      <c r="C62" s="160" t="s">
        <v>221</v>
      </c>
      <c r="D62" s="158" t="s">
        <v>70</v>
      </c>
      <c r="E62" s="154">
        <v>1</v>
      </c>
      <c r="F62" s="130"/>
      <c r="G62" s="143">
        <f t="shared" si="0"/>
        <v>0</v>
      </c>
    </row>
    <row r="63" spans="1:7" s="25" customFormat="1" ht="15.75" thickBot="1" x14ac:dyDescent="0.25">
      <c r="A63" s="153">
        <v>61</v>
      </c>
      <c r="B63" s="159">
        <v>56400600</v>
      </c>
      <c r="C63" s="160" t="s">
        <v>222</v>
      </c>
      <c r="D63" s="158" t="s">
        <v>70</v>
      </c>
      <c r="E63" s="154">
        <v>1</v>
      </c>
      <c r="F63" s="130"/>
      <c r="G63" s="143">
        <f t="shared" si="0"/>
        <v>0</v>
      </c>
    </row>
    <row r="64" spans="1:7" s="25" customFormat="1" ht="15.75" thickBot="1" x14ac:dyDescent="0.25">
      <c r="A64" s="153">
        <v>62</v>
      </c>
      <c r="B64" s="159">
        <v>56400700</v>
      </c>
      <c r="C64" s="160" t="s">
        <v>223</v>
      </c>
      <c r="D64" s="158" t="s">
        <v>70</v>
      </c>
      <c r="E64" s="154">
        <v>1</v>
      </c>
      <c r="F64" s="130"/>
      <c r="G64" s="143">
        <f t="shared" si="0"/>
        <v>0</v>
      </c>
    </row>
    <row r="65" spans="1:7" s="25" customFormat="1" ht="26.25" thickBot="1" x14ac:dyDescent="0.25">
      <c r="A65" s="153">
        <v>63</v>
      </c>
      <c r="B65" s="159">
        <v>60221100</v>
      </c>
      <c r="C65" s="160" t="s">
        <v>224</v>
      </c>
      <c r="D65" s="158" t="s">
        <v>70</v>
      </c>
      <c r="E65" s="154">
        <v>3</v>
      </c>
      <c r="F65" s="130"/>
      <c r="G65" s="143">
        <f t="shared" si="0"/>
        <v>0</v>
      </c>
    </row>
    <row r="66" spans="1:7" s="25" customFormat="1" ht="15.75" thickBot="1" x14ac:dyDescent="0.25">
      <c r="A66" s="153">
        <v>64</v>
      </c>
      <c r="B66" s="159">
        <v>60500040</v>
      </c>
      <c r="C66" s="160" t="s">
        <v>165</v>
      </c>
      <c r="D66" s="158" t="s">
        <v>70</v>
      </c>
      <c r="E66" s="154">
        <v>6</v>
      </c>
      <c r="F66" s="130"/>
      <c r="G66" s="143">
        <f t="shared" si="0"/>
        <v>0</v>
      </c>
    </row>
    <row r="67" spans="1:7" s="25" customFormat="1" ht="15.75" thickBot="1" x14ac:dyDescent="0.25">
      <c r="A67" s="153">
        <v>65</v>
      </c>
      <c r="B67" s="159" t="s">
        <v>225</v>
      </c>
      <c r="C67" s="160" t="s">
        <v>226</v>
      </c>
      <c r="D67" s="158" t="s">
        <v>70</v>
      </c>
      <c r="E67" s="154">
        <v>3</v>
      </c>
      <c r="F67" s="130"/>
      <c r="G67" s="143">
        <f t="shared" si="0"/>
        <v>0</v>
      </c>
    </row>
    <row r="68" spans="1:7" s="25" customFormat="1" ht="15.75" thickBot="1" x14ac:dyDescent="0.25">
      <c r="A68" s="153">
        <v>66</v>
      </c>
      <c r="B68" s="159" t="s">
        <v>227</v>
      </c>
      <c r="C68" s="160" t="s">
        <v>228</v>
      </c>
      <c r="D68" s="158" t="s">
        <v>70</v>
      </c>
      <c r="E68" s="154">
        <v>1</v>
      </c>
      <c r="F68" s="130"/>
      <c r="G68" s="143">
        <f t="shared" ref="G68:G131" si="1">SUM(E68*F68)</f>
        <v>0</v>
      </c>
    </row>
    <row r="69" spans="1:7" s="25" customFormat="1" ht="15.75" thickBot="1" x14ac:dyDescent="0.25">
      <c r="A69" s="153">
        <v>67</v>
      </c>
      <c r="B69" s="159" t="s">
        <v>229</v>
      </c>
      <c r="C69" s="160" t="s">
        <v>230</v>
      </c>
      <c r="D69" s="158" t="s">
        <v>70</v>
      </c>
      <c r="E69" s="154">
        <v>0</v>
      </c>
      <c r="F69" s="130"/>
      <c r="G69" s="143">
        <f t="shared" si="1"/>
        <v>0</v>
      </c>
    </row>
    <row r="70" spans="1:7" s="25" customFormat="1" ht="15.75" thickBot="1" x14ac:dyDescent="0.25">
      <c r="A70" s="153">
        <v>68</v>
      </c>
      <c r="B70" s="159" t="s">
        <v>229</v>
      </c>
      <c r="C70" s="160" t="s">
        <v>231</v>
      </c>
      <c r="D70" s="158" t="s">
        <v>70</v>
      </c>
      <c r="E70" s="154">
        <v>0</v>
      </c>
      <c r="F70" s="130"/>
      <c r="G70" s="143">
        <f t="shared" si="1"/>
        <v>0</v>
      </c>
    </row>
    <row r="71" spans="1:7" s="25" customFormat="1" ht="15.75" thickBot="1" x14ac:dyDescent="0.25">
      <c r="A71" s="153">
        <v>69</v>
      </c>
      <c r="B71" s="159" t="s">
        <v>184</v>
      </c>
      <c r="C71" s="160" t="s">
        <v>232</v>
      </c>
      <c r="D71" s="158" t="s">
        <v>70</v>
      </c>
      <c r="E71" s="154">
        <v>0</v>
      </c>
      <c r="F71" s="130"/>
      <c r="G71" s="143">
        <f t="shared" si="1"/>
        <v>0</v>
      </c>
    </row>
    <row r="72" spans="1:7" s="25" customFormat="1" ht="15.75" thickBot="1" x14ac:dyDescent="0.25">
      <c r="A72" s="153">
        <v>70</v>
      </c>
      <c r="B72" s="159" t="s">
        <v>184</v>
      </c>
      <c r="C72" s="160" t="s">
        <v>233</v>
      </c>
      <c r="D72" s="158" t="s">
        <v>70</v>
      </c>
      <c r="E72" s="154">
        <v>0</v>
      </c>
      <c r="F72" s="130"/>
      <c r="G72" s="143">
        <f t="shared" si="1"/>
        <v>0</v>
      </c>
    </row>
    <row r="73" spans="1:7" s="25" customFormat="1" ht="15.75" thickBot="1" x14ac:dyDescent="0.25">
      <c r="A73" s="153">
        <v>71</v>
      </c>
      <c r="B73" s="159" t="s">
        <v>184</v>
      </c>
      <c r="C73" s="160" t="s">
        <v>234</v>
      </c>
      <c r="D73" s="158" t="s">
        <v>70</v>
      </c>
      <c r="E73" s="154">
        <v>0</v>
      </c>
      <c r="F73" s="130"/>
      <c r="G73" s="143">
        <f t="shared" si="1"/>
        <v>0</v>
      </c>
    </row>
    <row r="74" spans="1:7" s="25" customFormat="1" ht="15.75" thickBot="1" x14ac:dyDescent="0.25">
      <c r="A74" s="153">
        <v>72</v>
      </c>
      <c r="B74" s="159" t="s">
        <v>184</v>
      </c>
      <c r="C74" s="160" t="s">
        <v>235</v>
      </c>
      <c r="D74" s="158" t="s">
        <v>70</v>
      </c>
      <c r="E74" s="154">
        <v>0</v>
      </c>
      <c r="F74" s="130"/>
      <c r="G74" s="143">
        <f t="shared" si="1"/>
        <v>0</v>
      </c>
    </row>
    <row r="75" spans="1:7" s="25" customFormat="1" ht="15.75" thickBot="1" x14ac:dyDescent="0.25">
      <c r="A75" s="153">
        <v>73</v>
      </c>
      <c r="B75" s="159" t="s">
        <v>184</v>
      </c>
      <c r="C75" s="160" t="s">
        <v>236</v>
      </c>
      <c r="D75" s="158" t="s">
        <v>70</v>
      </c>
      <c r="E75" s="154">
        <v>0</v>
      </c>
      <c r="F75" s="130"/>
      <c r="G75" s="143">
        <f t="shared" si="1"/>
        <v>0</v>
      </c>
    </row>
    <row r="76" spans="1:7" s="25" customFormat="1" ht="15.75" thickBot="1" x14ac:dyDescent="0.25">
      <c r="A76" s="153">
        <v>74</v>
      </c>
      <c r="B76" s="159" t="s">
        <v>237</v>
      </c>
      <c r="C76" s="160" t="s">
        <v>238</v>
      </c>
      <c r="D76" s="158" t="s">
        <v>70</v>
      </c>
      <c r="E76" s="154">
        <v>0</v>
      </c>
      <c r="F76" s="130"/>
      <c r="G76" s="143">
        <f t="shared" si="1"/>
        <v>0</v>
      </c>
    </row>
    <row r="77" spans="1:7" s="25" customFormat="1" ht="15.75" thickBot="1" x14ac:dyDescent="0.25">
      <c r="A77" s="153">
        <v>75</v>
      </c>
      <c r="B77" s="159" t="s">
        <v>237</v>
      </c>
      <c r="C77" s="160" t="s">
        <v>239</v>
      </c>
      <c r="D77" s="158" t="s">
        <v>70</v>
      </c>
      <c r="E77" s="154">
        <v>0</v>
      </c>
      <c r="F77" s="130"/>
      <c r="G77" s="143">
        <f t="shared" si="1"/>
        <v>0</v>
      </c>
    </row>
    <row r="78" spans="1:7" s="25" customFormat="1" ht="26.25" thickBot="1" x14ac:dyDescent="0.25">
      <c r="A78" s="153">
        <v>76</v>
      </c>
      <c r="B78" s="159" t="s">
        <v>184</v>
      </c>
      <c r="C78" s="160" t="s">
        <v>240</v>
      </c>
      <c r="D78" s="158" t="s">
        <v>70</v>
      </c>
      <c r="E78" s="154">
        <v>0</v>
      </c>
      <c r="F78" s="130"/>
      <c r="G78" s="143">
        <f t="shared" si="1"/>
        <v>0</v>
      </c>
    </row>
    <row r="79" spans="1:7" s="25" customFormat="1" ht="26.25" thickBot="1" x14ac:dyDescent="0.25">
      <c r="A79" s="153">
        <v>77</v>
      </c>
      <c r="B79" s="159" t="s">
        <v>106</v>
      </c>
      <c r="C79" s="160" t="s">
        <v>241</v>
      </c>
      <c r="D79" s="158" t="s">
        <v>70</v>
      </c>
      <c r="E79" s="154">
        <v>3</v>
      </c>
      <c r="F79" s="130"/>
      <c r="G79" s="143">
        <f t="shared" si="1"/>
        <v>0</v>
      </c>
    </row>
    <row r="80" spans="1:7" s="25" customFormat="1" ht="26.25" thickBot="1" x14ac:dyDescent="0.25">
      <c r="A80" s="153">
        <v>78</v>
      </c>
      <c r="B80" s="159" t="s">
        <v>242</v>
      </c>
      <c r="C80" s="160" t="s">
        <v>243</v>
      </c>
      <c r="D80" s="158" t="s">
        <v>70</v>
      </c>
      <c r="E80" s="154">
        <v>2</v>
      </c>
      <c r="F80" s="130"/>
      <c r="G80" s="143">
        <f t="shared" si="1"/>
        <v>0</v>
      </c>
    </row>
    <row r="81" spans="1:7" s="25" customFormat="1" ht="15.75" thickBot="1" x14ac:dyDescent="0.25">
      <c r="A81" s="153">
        <v>79</v>
      </c>
      <c r="B81" s="159" t="s">
        <v>184</v>
      </c>
      <c r="C81" s="160" t="s">
        <v>244</v>
      </c>
      <c r="D81" s="158" t="s">
        <v>70</v>
      </c>
      <c r="E81" s="154">
        <v>0</v>
      </c>
      <c r="F81" s="130"/>
      <c r="G81" s="143">
        <f t="shared" si="1"/>
        <v>0</v>
      </c>
    </row>
    <row r="82" spans="1:7" s="25" customFormat="1" ht="26.25" thickBot="1" x14ac:dyDescent="0.25">
      <c r="A82" s="153">
        <v>80</v>
      </c>
      <c r="B82" s="159" t="s">
        <v>107</v>
      </c>
      <c r="C82" s="160" t="s">
        <v>108</v>
      </c>
      <c r="D82" s="158" t="s">
        <v>70</v>
      </c>
      <c r="E82" s="156">
        <v>3</v>
      </c>
      <c r="F82" s="130"/>
      <c r="G82" s="143">
        <f t="shared" si="1"/>
        <v>0</v>
      </c>
    </row>
    <row r="83" spans="1:7" s="25" customFormat="1" ht="26.25" thickBot="1" x14ac:dyDescent="0.25">
      <c r="A83" s="153">
        <v>81</v>
      </c>
      <c r="B83" s="159" t="s">
        <v>245</v>
      </c>
      <c r="C83" s="160" t="s">
        <v>246</v>
      </c>
      <c r="D83" s="158" t="s">
        <v>70</v>
      </c>
      <c r="E83" s="156">
        <v>1</v>
      </c>
      <c r="F83" s="130"/>
      <c r="G83" s="143">
        <f t="shared" si="1"/>
        <v>0</v>
      </c>
    </row>
    <row r="84" spans="1:7" s="25" customFormat="1" ht="26.25" thickBot="1" x14ac:dyDescent="0.25">
      <c r="A84" s="153">
        <v>82</v>
      </c>
      <c r="B84" s="159" t="s">
        <v>184</v>
      </c>
      <c r="C84" s="160" t="s">
        <v>247</v>
      </c>
      <c r="D84" s="158" t="s">
        <v>70</v>
      </c>
      <c r="E84" s="156">
        <v>0</v>
      </c>
      <c r="F84" s="130"/>
      <c r="G84" s="143">
        <f t="shared" si="1"/>
        <v>0</v>
      </c>
    </row>
    <row r="85" spans="1:7" s="25" customFormat="1" ht="15.75" thickBot="1" x14ac:dyDescent="0.25">
      <c r="A85" s="153">
        <v>83</v>
      </c>
      <c r="B85" s="159" t="s">
        <v>109</v>
      </c>
      <c r="C85" s="160" t="s">
        <v>248</v>
      </c>
      <c r="D85" s="158" t="s">
        <v>72</v>
      </c>
      <c r="E85" s="156">
        <v>2</v>
      </c>
      <c r="F85" s="130"/>
      <c r="G85" s="143">
        <f t="shared" si="1"/>
        <v>0</v>
      </c>
    </row>
    <row r="86" spans="1:7" s="25" customFormat="1" ht="15.75" thickBot="1" x14ac:dyDescent="0.25">
      <c r="A86" s="153">
        <v>84</v>
      </c>
      <c r="B86" s="159" t="s">
        <v>249</v>
      </c>
      <c r="C86" s="160" t="s">
        <v>250</v>
      </c>
      <c r="D86" s="158" t="s">
        <v>70</v>
      </c>
      <c r="E86" s="156">
        <v>0</v>
      </c>
      <c r="F86" s="130"/>
      <c r="G86" s="143">
        <f t="shared" si="1"/>
        <v>0</v>
      </c>
    </row>
    <row r="87" spans="1:7" s="25" customFormat="1" ht="15.75" thickBot="1" x14ac:dyDescent="0.25">
      <c r="A87" s="153">
        <v>85</v>
      </c>
      <c r="B87" s="159" t="s">
        <v>251</v>
      </c>
      <c r="C87" s="160" t="s">
        <v>252</v>
      </c>
      <c r="D87" s="158" t="s">
        <v>70</v>
      </c>
      <c r="E87" s="156">
        <v>0</v>
      </c>
      <c r="F87" s="130"/>
      <c r="G87" s="143">
        <f t="shared" si="1"/>
        <v>0</v>
      </c>
    </row>
    <row r="88" spans="1:7" s="25" customFormat="1" ht="15.75" thickBot="1" x14ac:dyDescent="0.25">
      <c r="A88" s="153">
        <v>86</v>
      </c>
      <c r="B88" s="159" t="s">
        <v>253</v>
      </c>
      <c r="C88" s="160" t="s">
        <v>254</v>
      </c>
      <c r="D88" s="158" t="s">
        <v>70</v>
      </c>
      <c r="E88" s="156">
        <v>1</v>
      </c>
      <c r="F88" s="130"/>
      <c r="G88" s="143">
        <f t="shared" si="1"/>
        <v>0</v>
      </c>
    </row>
    <row r="89" spans="1:7" s="25" customFormat="1" ht="15.75" thickBot="1" x14ac:dyDescent="0.25">
      <c r="A89" s="153">
        <v>87</v>
      </c>
      <c r="B89" s="159" t="s">
        <v>255</v>
      </c>
      <c r="C89" s="160" t="s">
        <v>256</v>
      </c>
      <c r="D89" s="158" t="s">
        <v>70</v>
      </c>
      <c r="E89" s="156">
        <v>1</v>
      </c>
      <c r="F89" s="130"/>
      <c r="G89" s="143">
        <f t="shared" si="1"/>
        <v>0</v>
      </c>
    </row>
    <row r="90" spans="1:7" s="25" customFormat="1" ht="15.75" thickBot="1" x14ac:dyDescent="0.25">
      <c r="A90" s="153">
        <v>88</v>
      </c>
      <c r="B90" s="159" t="s">
        <v>110</v>
      </c>
      <c r="C90" s="160" t="s">
        <v>111</v>
      </c>
      <c r="D90" s="158" t="s">
        <v>70</v>
      </c>
      <c r="E90" s="156">
        <v>0</v>
      </c>
      <c r="F90" s="130"/>
      <c r="G90" s="143">
        <f t="shared" si="1"/>
        <v>0</v>
      </c>
    </row>
    <row r="91" spans="1:7" s="25" customFormat="1" ht="15.75" thickBot="1" x14ac:dyDescent="0.25">
      <c r="A91" s="153">
        <v>89</v>
      </c>
      <c r="B91" s="159" t="s">
        <v>257</v>
      </c>
      <c r="C91" s="160" t="s">
        <v>112</v>
      </c>
      <c r="D91" s="158" t="s">
        <v>70</v>
      </c>
      <c r="E91" s="156">
        <v>0</v>
      </c>
      <c r="F91" s="130"/>
      <c r="G91" s="143">
        <f t="shared" si="1"/>
        <v>0</v>
      </c>
    </row>
    <row r="92" spans="1:7" s="25" customFormat="1" ht="15.75" thickBot="1" x14ac:dyDescent="0.25">
      <c r="A92" s="153">
        <v>90</v>
      </c>
      <c r="B92" s="159">
        <v>60600605</v>
      </c>
      <c r="C92" s="160" t="s">
        <v>114</v>
      </c>
      <c r="D92" s="158" t="s">
        <v>72</v>
      </c>
      <c r="E92" s="156">
        <v>40</v>
      </c>
      <c r="F92" s="130"/>
      <c r="G92" s="143">
        <f t="shared" si="1"/>
        <v>0</v>
      </c>
    </row>
    <row r="93" spans="1:7" s="25" customFormat="1" ht="15.75" thickBot="1" x14ac:dyDescent="0.25">
      <c r="A93" s="153">
        <v>91</v>
      </c>
      <c r="B93" s="159" t="s">
        <v>113</v>
      </c>
      <c r="C93" s="160" t="s">
        <v>258</v>
      </c>
      <c r="D93" s="158" t="s">
        <v>72</v>
      </c>
      <c r="E93" s="156">
        <v>1318</v>
      </c>
      <c r="F93" s="130"/>
      <c r="G93" s="143">
        <f t="shared" si="1"/>
        <v>0</v>
      </c>
    </row>
    <row r="94" spans="1:7" s="25" customFormat="1" ht="15.75" thickBot="1" x14ac:dyDescent="0.25">
      <c r="A94" s="153">
        <v>92</v>
      </c>
      <c r="B94" s="159" t="s">
        <v>184</v>
      </c>
      <c r="C94" s="160" t="s">
        <v>259</v>
      </c>
      <c r="D94" s="158" t="s">
        <v>70</v>
      </c>
      <c r="E94" s="156">
        <v>2</v>
      </c>
      <c r="F94" s="130"/>
      <c r="G94" s="143">
        <f t="shared" si="1"/>
        <v>0</v>
      </c>
    </row>
    <row r="95" spans="1:7" s="25" customFormat="1" ht="15.75" thickBot="1" x14ac:dyDescent="0.25">
      <c r="A95" s="153">
        <v>93</v>
      </c>
      <c r="B95" s="159" t="s">
        <v>115</v>
      </c>
      <c r="C95" s="160" t="s">
        <v>116</v>
      </c>
      <c r="D95" s="158" t="s">
        <v>85</v>
      </c>
      <c r="E95" s="156">
        <v>5</v>
      </c>
      <c r="F95" s="130"/>
      <c r="G95" s="143">
        <f t="shared" si="1"/>
        <v>0</v>
      </c>
    </row>
    <row r="96" spans="1:7" s="25" customFormat="1" ht="15.75" thickBot="1" x14ac:dyDescent="0.25">
      <c r="A96" s="153">
        <v>94</v>
      </c>
      <c r="B96" s="159">
        <v>66900200</v>
      </c>
      <c r="C96" s="160" t="s">
        <v>162</v>
      </c>
      <c r="D96" s="158" t="s">
        <v>67</v>
      </c>
      <c r="E96" s="156">
        <v>1618</v>
      </c>
      <c r="F96" s="130"/>
      <c r="G96" s="143">
        <f t="shared" si="1"/>
        <v>0</v>
      </c>
    </row>
    <row r="97" spans="1:7" s="25" customFormat="1" ht="15.75" thickBot="1" x14ac:dyDescent="0.25">
      <c r="A97" s="153">
        <v>95</v>
      </c>
      <c r="B97" s="159">
        <v>66900530</v>
      </c>
      <c r="C97" s="160" t="s">
        <v>159</v>
      </c>
      <c r="D97" s="158" t="s">
        <v>70</v>
      </c>
      <c r="E97" s="156">
        <v>1</v>
      </c>
      <c r="F97" s="130"/>
      <c r="G97" s="143">
        <f t="shared" si="1"/>
        <v>0</v>
      </c>
    </row>
    <row r="98" spans="1:7" s="25" customFormat="1" ht="15.75" thickBot="1" x14ac:dyDescent="0.25">
      <c r="A98" s="153">
        <v>96</v>
      </c>
      <c r="B98" s="159">
        <v>66901001</v>
      </c>
      <c r="C98" s="160" t="s">
        <v>160</v>
      </c>
      <c r="D98" s="158" t="s">
        <v>119</v>
      </c>
      <c r="E98" s="156">
        <v>1</v>
      </c>
      <c r="F98" s="130"/>
      <c r="G98" s="143">
        <f t="shared" si="1"/>
        <v>0</v>
      </c>
    </row>
    <row r="99" spans="1:7" s="25" customFormat="1" ht="15.75" thickBot="1" x14ac:dyDescent="0.25">
      <c r="A99" s="153">
        <v>97</v>
      </c>
      <c r="B99" s="159">
        <v>66901003</v>
      </c>
      <c r="C99" s="160" t="s">
        <v>161</v>
      </c>
      <c r="D99" s="158" t="s">
        <v>119</v>
      </c>
      <c r="E99" s="156">
        <v>1</v>
      </c>
      <c r="F99" s="130"/>
      <c r="G99" s="143">
        <f t="shared" si="1"/>
        <v>0</v>
      </c>
    </row>
    <row r="100" spans="1:7" s="25" customFormat="1" ht="15.75" thickBot="1" x14ac:dyDescent="0.25">
      <c r="A100" s="153">
        <v>98</v>
      </c>
      <c r="B100" s="159">
        <v>66901006</v>
      </c>
      <c r="C100" s="160" t="s">
        <v>260</v>
      </c>
      <c r="D100" s="158" t="s">
        <v>261</v>
      </c>
      <c r="E100" s="156">
        <v>20</v>
      </c>
      <c r="F100" s="130"/>
      <c r="G100" s="143">
        <f t="shared" si="1"/>
        <v>0</v>
      </c>
    </row>
    <row r="101" spans="1:7" s="25" customFormat="1" ht="15.75" thickBot="1" x14ac:dyDescent="0.25">
      <c r="A101" s="153">
        <v>99</v>
      </c>
      <c r="B101" s="159" t="s">
        <v>117</v>
      </c>
      <c r="C101" s="160" t="s">
        <v>118</v>
      </c>
      <c r="D101" s="158" t="s">
        <v>119</v>
      </c>
      <c r="E101" s="156">
        <v>1</v>
      </c>
      <c r="F101" s="130"/>
      <c r="G101" s="143">
        <f t="shared" si="1"/>
        <v>0</v>
      </c>
    </row>
    <row r="102" spans="1:7" s="25" customFormat="1" ht="15.75" thickBot="1" x14ac:dyDescent="0.25">
      <c r="A102" s="153">
        <v>100</v>
      </c>
      <c r="B102" s="159" t="s">
        <v>262</v>
      </c>
      <c r="C102" s="160" t="s">
        <v>263</v>
      </c>
      <c r="D102" s="158" t="s">
        <v>87</v>
      </c>
      <c r="E102" s="156">
        <v>0</v>
      </c>
      <c r="F102" s="130"/>
      <c r="G102" s="143">
        <f t="shared" si="1"/>
        <v>0</v>
      </c>
    </row>
    <row r="103" spans="1:7" s="25" customFormat="1" ht="15.75" thickBot="1" x14ac:dyDescent="0.25">
      <c r="A103" s="153">
        <v>101</v>
      </c>
      <c r="B103" s="159" t="s">
        <v>264</v>
      </c>
      <c r="C103" s="160" t="s">
        <v>265</v>
      </c>
      <c r="D103" s="158" t="s">
        <v>87</v>
      </c>
      <c r="E103" s="156">
        <v>0</v>
      </c>
      <c r="F103" s="130"/>
      <c r="G103" s="143">
        <f t="shared" si="1"/>
        <v>0</v>
      </c>
    </row>
    <row r="104" spans="1:7" s="25" customFormat="1" ht="15.75" thickBot="1" x14ac:dyDescent="0.25">
      <c r="A104" s="153">
        <v>102</v>
      </c>
      <c r="B104" s="159" t="s">
        <v>266</v>
      </c>
      <c r="C104" s="160" t="s">
        <v>267</v>
      </c>
      <c r="D104" s="158" t="s">
        <v>87</v>
      </c>
      <c r="E104" s="156">
        <v>7</v>
      </c>
      <c r="F104" s="130"/>
      <c r="G104" s="143">
        <f t="shared" si="1"/>
        <v>0</v>
      </c>
    </row>
    <row r="105" spans="1:7" s="25" customFormat="1" ht="15.75" thickBot="1" x14ac:dyDescent="0.25">
      <c r="A105" s="153">
        <v>103</v>
      </c>
      <c r="B105" s="159" t="s">
        <v>268</v>
      </c>
      <c r="C105" s="160" t="s">
        <v>269</v>
      </c>
      <c r="D105" s="158" t="s">
        <v>87</v>
      </c>
      <c r="E105" s="156">
        <v>0</v>
      </c>
      <c r="F105" s="130"/>
      <c r="G105" s="143">
        <f t="shared" si="1"/>
        <v>0</v>
      </c>
    </row>
    <row r="106" spans="1:7" s="25" customFormat="1" ht="15.75" thickBot="1" x14ac:dyDescent="0.25">
      <c r="A106" s="153">
        <v>104</v>
      </c>
      <c r="B106" s="159" t="s">
        <v>270</v>
      </c>
      <c r="C106" s="160" t="s">
        <v>271</v>
      </c>
      <c r="D106" s="158" t="s">
        <v>87</v>
      </c>
      <c r="E106" s="156">
        <v>7</v>
      </c>
      <c r="F106" s="130"/>
      <c r="G106" s="143">
        <f t="shared" si="1"/>
        <v>0</v>
      </c>
    </row>
    <row r="107" spans="1:7" s="25" customFormat="1" ht="15.75" thickBot="1" x14ac:dyDescent="0.25">
      <c r="A107" s="153">
        <v>105</v>
      </c>
      <c r="B107" s="159" t="s">
        <v>120</v>
      </c>
      <c r="C107" s="160" t="s">
        <v>121</v>
      </c>
      <c r="D107" s="158" t="s">
        <v>70</v>
      </c>
      <c r="E107" s="156">
        <v>6</v>
      </c>
      <c r="F107" s="130"/>
      <c r="G107" s="143">
        <f t="shared" si="1"/>
        <v>0</v>
      </c>
    </row>
    <row r="108" spans="1:7" s="25" customFormat="1" ht="15.75" thickBot="1" x14ac:dyDescent="0.25">
      <c r="A108" s="153">
        <v>106</v>
      </c>
      <c r="B108" s="159" t="s">
        <v>122</v>
      </c>
      <c r="C108" s="160" t="s">
        <v>272</v>
      </c>
      <c r="D108" s="158" t="s">
        <v>70</v>
      </c>
      <c r="E108" s="156">
        <v>0</v>
      </c>
      <c r="F108" s="130"/>
      <c r="G108" s="143">
        <f t="shared" si="1"/>
        <v>0</v>
      </c>
    </row>
    <row r="109" spans="1:7" s="25" customFormat="1" ht="15.75" thickBot="1" x14ac:dyDescent="0.25">
      <c r="A109" s="153">
        <v>107</v>
      </c>
      <c r="B109" s="159" t="s">
        <v>123</v>
      </c>
      <c r="C109" s="160" t="s">
        <v>124</v>
      </c>
      <c r="D109" s="158" t="s">
        <v>70</v>
      </c>
      <c r="E109" s="156">
        <v>0</v>
      </c>
      <c r="F109" s="130"/>
      <c r="G109" s="143">
        <f t="shared" si="1"/>
        <v>0</v>
      </c>
    </row>
    <row r="110" spans="1:7" s="25" customFormat="1" ht="15.75" thickBot="1" x14ac:dyDescent="0.25">
      <c r="A110" s="153">
        <v>108</v>
      </c>
      <c r="B110" s="159" t="s">
        <v>273</v>
      </c>
      <c r="C110" s="160" t="s">
        <v>125</v>
      </c>
      <c r="D110" s="158" t="s">
        <v>70</v>
      </c>
      <c r="E110" s="156">
        <v>0</v>
      </c>
      <c r="F110" s="130"/>
      <c r="G110" s="143">
        <f t="shared" si="1"/>
        <v>0</v>
      </c>
    </row>
    <row r="111" spans="1:7" s="25" customFormat="1" ht="15.75" thickBot="1" x14ac:dyDescent="0.25">
      <c r="A111" s="153">
        <v>109</v>
      </c>
      <c r="B111" s="159">
        <v>78000400</v>
      </c>
      <c r="C111" s="160" t="s">
        <v>274</v>
      </c>
      <c r="D111" s="158" t="s">
        <v>72</v>
      </c>
      <c r="E111" s="156">
        <v>56</v>
      </c>
      <c r="F111" s="130"/>
      <c r="G111" s="143">
        <f t="shared" si="1"/>
        <v>0</v>
      </c>
    </row>
    <row r="112" spans="1:7" s="25" customFormat="1" ht="15.75" thickBot="1" x14ac:dyDescent="0.25">
      <c r="A112" s="153">
        <v>110</v>
      </c>
      <c r="B112" s="159">
        <v>78000650</v>
      </c>
      <c r="C112" s="160" t="s">
        <v>275</v>
      </c>
      <c r="D112" s="158" t="s">
        <v>72</v>
      </c>
      <c r="E112" s="156">
        <v>0</v>
      </c>
      <c r="F112" s="130"/>
      <c r="G112" s="143">
        <f t="shared" si="1"/>
        <v>0</v>
      </c>
    </row>
    <row r="113" spans="1:7" s="25" customFormat="1" ht="15.75" thickBot="1" x14ac:dyDescent="0.25">
      <c r="A113" s="153">
        <v>111</v>
      </c>
      <c r="B113" s="159" t="s">
        <v>131</v>
      </c>
      <c r="C113" s="160" t="s">
        <v>132</v>
      </c>
      <c r="D113" s="158" t="s">
        <v>72</v>
      </c>
      <c r="E113" s="156">
        <v>3</v>
      </c>
      <c r="F113" s="130"/>
      <c r="G113" s="143">
        <f t="shared" si="1"/>
        <v>0</v>
      </c>
    </row>
    <row r="114" spans="1:7" s="25" customFormat="1" ht="26.25" thickBot="1" x14ac:dyDescent="0.25">
      <c r="A114" s="153">
        <v>112</v>
      </c>
      <c r="B114" s="159" t="s">
        <v>133</v>
      </c>
      <c r="C114" s="160" t="s">
        <v>134</v>
      </c>
      <c r="D114" s="158" t="s">
        <v>72</v>
      </c>
      <c r="E114" s="156">
        <v>657</v>
      </c>
      <c r="F114" s="130"/>
      <c r="G114" s="143">
        <f t="shared" si="1"/>
        <v>0</v>
      </c>
    </row>
    <row r="115" spans="1:7" s="25" customFormat="1" ht="26.25" thickBot="1" x14ac:dyDescent="0.25">
      <c r="A115" s="153">
        <v>113</v>
      </c>
      <c r="B115" s="159" t="s">
        <v>135</v>
      </c>
      <c r="C115" s="160" t="s">
        <v>136</v>
      </c>
      <c r="D115" s="158" t="s">
        <v>72</v>
      </c>
      <c r="E115" s="156">
        <v>221</v>
      </c>
      <c r="F115" s="130"/>
      <c r="G115" s="143">
        <f t="shared" si="1"/>
        <v>0</v>
      </c>
    </row>
    <row r="116" spans="1:7" s="25" customFormat="1" ht="15.75" thickBot="1" x14ac:dyDescent="0.25">
      <c r="A116" s="153">
        <v>114</v>
      </c>
      <c r="B116" s="159" t="s">
        <v>137</v>
      </c>
      <c r="C116" s="160" t="s">
        <v>138</v>
      </c>
      <c r="D116" s="158" t="s">
        <v>70</v>
      </c>
      <c r="E116" s="156">
        <v>4</v>
      </c>
      <c r="F116" s="130"/>
      <c r="G116" s="143">
        <f t="shared" si="1"/>
        <v>0</v>
      </c>
    </row>
    <row r="117" spans="1:7" s="25" customFormat="1" ht="15.75" thickBot="1" x14ac:dyDescent="0.25">
      <c r="A117" s="153">
        <v>115</v>
      </c>
      <c r="B117" s="159" t="s">
        <v>139</v>
      </c>
      <c r="C117" s="160" t="s">
        <v>140</v>
      </c>
      <c r="D117" s="158" t="s">
        <v>70</v>
      </c>
      <c r="E117" s="156">
        <v>2</v>
      </c>
      <c r="F117" s="130"/>
      <c r="G117" s="143">
        <f t="shared" si="1"/>
        <v>0</v>
      </c>
    </row>
    <row r="118" spans="1:7" s="25" customFormat="1" ht="15.75" thickBot="1" x14ac:dyDescent="0.25">
      <c r="A118" s="153">
        <v>116</v>
      </c>
      <c r="B118" s="159" t="s">
        <v>141</v>
      </c>
      <c r="C118" s="160" t="s">
        <v>142</v>
      </c>
      <c r="D118" s="158" t="s">
        <v>72</v>
      </c>
      <c r="E118" s="156">
        <v>1024</v>
      </c>
      <c r="F118" s="130"/>
      <c r="G118" s="143">
        <f t="shared" si="1"/>
        <v>0</v>
      </c>
    </row>
    <row r="119" spans="1:7" s="25" customFormat="1" ht="15.75" thickBot="1" x14ac:dyDescent="0.25">
      <c r="A119" s="153">
        <v>117</v>
      </c>
      <c r="B119" s="159" t="s">
        <v>143</v>
      </c>
      <c r="C119" s="160" t="s">
        <v>144</v>
      </c>
      <c r="D119" s="158" t="s">
        <v>70</v>
      </c>
      <c r="E119" s="156">
        <v>7</v>
      </c>
      <c r="F119" s="130"/>
      <c r="G119" s="143">
        <f t="shared" si="1"/>
        <v>0</v>
      </c>
    </row>
    <row r="120" spans="1:7" s="25" customFormat="1" ht="15.75" thickBot="1" x14ac:dyDescent="0.25">
      <c r="A120" s="153">
        <v>118</v>
      </c>
      <c r="B120" s="159" t="s">
        <v>145</v>
      </c>
      <c r="C120" s="160" t="s">
        <v>146</v>
      </c>
      <c r="D120" s="158" t="s">
        <v>70</v>
      </c>
      <c r="E120" s="156">
        <v>7</v>
      </c>
      <c r="F120" s="130"/>
      <c r="G120" s="143">
        <f t="shared" si="1"/>
        <v>0</v>
      </c>
    </row>
    <row r="121" spans="1:7" s="25" customFormat="1" ht="26.25" thickBot="1" x14ac:dyDescent="0.25">
      <c r="A121" s="153">
        <v>119</v>
      </c>
      <c r="B121" s="159" t="s">
        <v>147</v>
      </c>
      <c r="C121" s="160" t="s">
        <v>148</v>
      </c>
      <c r="D121" s="158" t="s">
        <v>70</v>
      </c>
      <c r="E121" s="156">
        <v>1</v>
      </c>
      <c r="F121" s="130"/>
      <c r="G121" s="143">
        <f t="shared" si="1"/>
        <v>0</v>
      </c>
    </row>
    <row r="122" spans="1:7" s="25" customFormat="1" ht="15.75" thickBot="1" x14ac:dyDescent="0.25">
      <c r="A122" s="153">
        <v>120</v>
      </c>
      <c r="B122" s="159" t="s">
        <v>149</v>
      </c>
      <c r="C122" s="160" t="s">
        <v>150</v>
      </c>
      <c r="D122" s="158" t="s">
        <v>70</v>
      </c>
      <c r="E122" s="156">
        <v>7</v>
      </c>
      <c r="F122" s="130"/>
      <c r="G122" s="143">
        <f t="shared" si="1"/>
        <v>0</v>
      </c>
    </row>
    <row r="123" spans="1:7" s="25" customFormat="1" ht="15.75" thickBot="1" x14ac:dyDescent="0.25">
      <c r="A123" s="153">
        <v>121</v>
      </c>
      <c r="B123" s="159" t="s">
        <v>151</v>
      </c>
      <c r="C123" s="160" t="s">
        <v>152</v>
      </c>
      <c r="D123" s="158" t="s">
        <v>70</v>
      </c>
      <c r="E123" s="156">
        <v>7</v>
      </c>
      <c r="F123" s="130"/>
      <c r="G123" s="143">
        <f t="shared" si="1"/>
        <v>0</v>
      </c>
    </row>
    <row r="124" spans="1:7" s="25" customFormat="1" ht="15.75" thickBot="1" x14ac:dyDescent="0.25">
      <c r="A124" s="153">
        <v>122</v>
      </c>
      <c r="B124" s="159" t="s">
        <v>153</v>
      </c>
      <c r="C124" s="160" t="s">
        <v>154</v>
      </c>
      <c r="D124" s="158" t="s">
        <v>70</v>
      </c>
      <c r="E124" s="156">
        <v>2</v>
      </c>
      <c r="F124" s="130"/>
      <c r="G124" s="143">
        <f t="shared" si="1"/>
        <v>0</v>
      </c>
    </row>
    <row r="125" spans="1:7" s="25" customFormat="1" ht="15.75" thickBot="1" x14ac:dyDescent="0.25">
      <c r="A125" s="153">
        <v>123</v>
      </c>
      <c r="B125" s="159" t="s">
        <v>155</v>
      </c>
      <c r="C125" s="160" t="s">
        <v>156</v>
      </c>
      <c r="D125" s="158" t="s">
        <v>119</v>
      </c>
      <c r="E125" s="156">
        <v>1</v>
      </c>
      <c r="F125" s="130"/>
      <c r="G125" s="143">
        <f t="shared" si="1"/>
        <v>0</v>
      </c>
    </row>
    <row r="126" spans="1:7" s="25" customFormat="1" ht="15.75" thickBot="1" x14ac:dyDescent="0.25">
      <c r="A126" s="153">
        <v>124</v>
      </c>
      <c r="B126" s="159" t="s">
        <v>157</v>
      </c>
      <c r="C126" s="160" t="s">
        <v>158</v>
      </c>
      <c r="D126" s="158" t="s">
        <v>70</v>
      </c>
      <c r="E126" s="156">
        <v>2</v>
      </c>
      <c r="F126" s="130"/>
      <c r="G126" s="143">
        <f t="shared" si="1"/>
        <v>0</v>
      </c>
    </row>
    <row r="127" spans="1:7" s="25" customFormat="1" ht="15.75" thickBot="1" x14ac:dyDescent="0.25">
      <c r="A127" s="153">
        <v>125</v>
      </c>
      <c r="B127" s="159">
        <v>159</v>
      </c>
      <c r="C127" s="160" t="s">
        <v>276</v>
      </c>
      <c r="D127" s="158" t="s">
        <v>70</v>
      </c>
      <c r="E127" s="156">
        <v>4</v>
      </c>
      <c r="F127" s="130"/>
      <c r="G127" s="143">
        <f t="shared" si="1"/>
        <v>0</v>
      </c>
    </row>
    <row r="128" spans="1:7" s="25" customFormat="1" ht="15.75" thickBot="1" x14ac:dyDescent="0.25">
      <c r="A128" s="153">
        <v>126</v>
      </c>
      <c r="B128" s="159" t="s">
        <v>277</v>
      </c>
      <c r="C128" s="160" t="s">
        <v>278</v>
      </c>
      <c r="D128" s="158" t="s">
        <v>70</v>
      </c>
      <c r="E128" s="156">
        <v>4</v>
      </c>
      <c r="F128" s="130"/>
      <c r="G128" s="143">
        <f t="shared" si="1"/>
        <v>0</v>
      </c>
    </row>
    <row r="129" spans="1:7" s="25" customFormat="1" ht="15.75" thickBot="1" x14ac:dyDescent="0.25">
      <c r="A129" s="153">
        <v>127</v>
      </c>
      <c r="B129" s="159" t="s">
        <v>279</v>
      </c>
      <c r="C129" s="160" t="s">
        <v>280</v>
      </c>
      <c r="D129" s="158" t="s">
        <v>70</v>
      </c>
      <c r="E129" s="156">
        <v>0</v>
      </c>
      <c r="F129" s="130"/>
      <c r="G129" s="143">
        <f t="shared" si="1"/>
        <v>0</v>
      </c>
    </row>
    <row r="130" spans="1:7" s="25" customFormat="1" ht="15.75" thickBot="1" x14ac:dyDescent="0.25">
      <c r="A130" s="153">
        <v>128</v>
      </c>
      <c r="B130" s="159" t="s">
        <v>279</v>
      </c>
      <c r="C130" s="160" t="s">
        <v>281</v>
      </c>
      <c r="D130" s="158" t="s">
        <v>70</v>
      </c>
      <c r="E130" s="156">
        <v>0</v>
      </c>
      <c r="F130" s="130"/>
      <c r="G130" s="143">
        <f t="shared" si="1"/>
        <v>0</v>
      </c>
    </row>
    <row r="131" spans="1:7" s="25" customFormat="1" ht="15.75" thickBot="1" x14ac:dyDescent="0.25">
      <c r="A131" s="153">
        <v>129</v>
      </c>
      <c r="B131" s="159" t="s">
        <v>279</v>
      </c>
      <c r="C131" s="160" t="s">
        <v>282</v>
      </c>
      <c r="D131" s="158" t="s">
        <v>70</v>
      </c>
      <c r="E131" s="156">
        <v>0</v>
      </c>
      <c r="F131" s="130"/>
      <c r="G131" s="143">
        <f t="shared" si="1"/>
        <v>0</v>
      </c>
    </row>
    <row r="132" spans="1:7" s="25" customFormat="1" ht="15.75" thickBot="1" x14ac:dyDescent="0.25">
      <c r="A132" s="153">
        <v>130</v>
      </c>
      <c r="B132" s="157" t="s">
        <v>279</v>
      </c>
      <c r="C132" s="161" t="s">
        <v>283</v>
      </c>
      <c r="D132" s="162" t="s">
        <v>70</v>
      </c>
      <c r="E132" s="156">
        <v>0</v>
      </c>
      <c r="F132" s="130"/>
      <c r="G132" s="143">
        <f t="shared" ref="G132" si="2">SUM(E132*F132)</f>
        <v>0</v>
      </c>
    </row>
    <row r="133" spans="1:7" ht="17.25" thickBot="1" x14ac:dyDescent="0.3">
      <c r="A133" s="146">
        <v>131</v>
      </c>
      <c r="B133" s="236" t="s">
        <v>284</v>
      </c>
      <c r="C133" s="236"/>
      <c r="D133" s="236"/>
      <c r="E133" s="236"/>
      <c r="F133" s="236"/>
      <c r="G133" s="58">
        <f>SUM(G3:G132)</f>
        <v>0</v>
      </c>
    </row>
    <row r="134" spans="1:7" ht="16.5" x14ac:dyDescent="0.25">
      <c r="A134" s="41"/>
      <c r="B134" s="41"/>
      <c r="C134" s="42"/>
      <c r="D134" s="41"/>
      <c r="E134" s="41"/>
      <c r="F134" s="41"/>
      <c r="G134" s="41"/>
    </row>
    <row r="135" spans="1:7" ht="16.5" x14ac:dyDescent="0.25">
      <c r="A135" s="41"/>
      <c r="B135" s="41"/>
      <c r="C135" s="42"/>
      <c r="D135" s="41"/>
      <c r="E135" s="41"/>
      <c r="F135" s="41"/>
      <c r="G135" s="41"/>
    </row>
  </sheetData>
  <sheetProtection algorithmName="SHA-512" hashValue="Esa5sc6cZkZgio61LXq1gT/Nd758N31hEi519SpUEGwesWu5SNDwzlaP9z5Icpq+9D0qjrvajP4Bqgyly+Cf/Q==" saltValue="VoastqfNy5XyCYclezCF8Q==" spinCount="100000" sheet="1" objects="1" scenarios="1"/>
  <mergeCells count="2">
    <mergeCell ref="A1:G1"/>
    <mergeCell ref="B133:F133"/>
  </mergeCells>
  <pageMargins left="0.7" right="0.7" top="0.75" bottom="0.75" header="0.3" footer="0.3"/>
  <pageSetup paperSize="17" scale="80" fitToHeight="0" orientation="portrait" r:id="rId1"/>
  <rowBreaks count="1" manualBreakCount="1">
    <brk id="67" max="6" man="1"/>
  </rowBreaks>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39634BA2-E76D-4E78-BB85-4042EF021EA5}">
  <sheetPr>
    <tabColor theme="9" tint="-0.499984740745262"/>
    <pageSetUpPr fitToPage="1"/>
  </sheetPr>
  <dimension ref="A1:G135"/>
  <sheetViews>
    <sheetView view="pageBreakPreview" zoomScaleNormal="100" zoomScaleSheetLayoutView="100" workbookViewId="0">
      <selection activeCell="C71" sqref="C71"/>
    </sheetView>
  </sheetViews>
  <sheetFormatPr defaultRowHeight="15" x14ac:dyDescent="0.25"/>
  <cols>
    <col min="1" max="1" width="9.7109375" style="26" customWidth="1"/>
    <col min="2" max="2" width="15.7109375" style="26" customWidth="1"/>
    <col min="3" max="3" width="60.85546875" style="27" customWidth="1"/>
    <col min="4" max="4" width="14.7109375" style="26" customWidth="1"/>
    <col min="5" max="6" width="10.7109375" style="26" customWidth="1"/>
    <col min="7" max="7" width="25.7109375" style="26" customWidth="1"/>
  </cols>
  <sheetData>
    <row r="1" spans="1:7" ht="100.5" customHeight="1" thickBot="1" x14ac:dyDescent="0.3">
      <c r="A1" s="237" t="s">
        <v>285</v>
      </c>
      <c r="B1" s="238"/>
      <c r="C1" s="238"/>
      <c r="D1" s="238"/>
      <c r="E1" s="238"/>
      <c r="F1" s="238"/>
      <c r="G1" s="239"/>
    </row>
    <row r="2" spans="1:7" s="25" customFormat="1" ht="23.25" thickBot="1" x14ac:dyDescent="0.25">
      <c r="A2" s="43" t="s">
        <v>59</v>
      </c>
      <c r="B2" s="44" t="str">
        <f>'[2]Original Items Condensed'!C8</f>
        <v>Code Number</v>
      </c>
      <c r="C2" s="44" t="s">
        <v>60</v>
      </c>
      <c r="D2" s="45" t="s">
        <v>61</v>
      </c>
      <c r="E2" s="45" t="s">
        <v>62</v>
      </c>
      <c r="F2" s="46" t="s">
        <v>63</v>
      </c>
      <c r="G2" s="47" t="s">
        <v>64</v>
      </c>
    </row>
    <row r="3" spans="1:7" s="25" customFormat="1" ht="15.75" thickBot="1" x14ac:dyDescent="0.25">
      <c r="A3" s="153">
        <v>1</v>
      </c>
      <c r="B3" s="147" t="s">
        <v>176</v>
      </c>
      <c r="C3" s="148" t="s">
        <v>177</v>
      </c>
      <c r="D3" s="149" t="s">
        <v>65</v>
      </c>
      <c r="E3" s="154">
        <v>14</v>
      </c>
      <c r="F3" s="132"/>
      <c r="G3" s="143">
        <f>SUM(E3*F3)</f>
        <v>0</v>
      </c>
    </row>
    <row r="4" spans="1:7" s="25" customFormat="1" ht="15.75" thickBot="1" x14ac:dyDescent="0.25">
      <c r="A4" s="153">
        <f t="shared" ref="A4:A67" si="0">A3+1</f>
        <v>2</v>
      </c>
      <c r="B4" s="147">
        <v>20100110</v>
      </c>
      <c r="C4" s="148" t="s">
        <v>178</v>
      </c>
      <c r="D4" s="149" t="s">
        <v>65</v>
      </c>
      <c r="E4" s="154">
        <v>14</v>
      </c>
      <c r="F4" s="132"/>
      <c r="G4" s="143">
        <f t="shared" ref="G4:G132" si="1">SUM(E4*F4)</f>
        <v>0</v>
      </c>
    </row>
    <row r="5" spans="1:7" s="25" customFormat="1" ht="15.75" thickBot="1" x14ac:dyDescent="0.25">
      <c r="A5" s="153">
        <f t="shared" si="0"/>
        <v>3</v>
      </c>
      <c r="B5" s="147">
        <v>20100210</v>
      </c>
      <c r="C5" s="148" t="s">
        <v>179</v>
      </c>
      <c r="D5" s="149" t="s">
        <v>65</v>
      </c>
      <c r="E5" s="154">
        <v>18</v>
      </c>
      <c r="F5" s="132"/>
      <c r="G5" s="143">
        <f t="shared" si="1"/>
        <v>0</v>
      </c>
    </row>
    <row r="6" spans="1:7" s="25" customFormat="1" ht="15.75" thickBot="1" x14ac:dyDescent="0.25">
      <c r="A6" s="153">
        <f t="shared" si="0"/>
        <v>4</v>
      </c>
      <c r="B6" s="147" t="s">
        <v>68</v>
      </c>
      <c r="C6" s="148" t="s">
        <v>69</v>
      </c>
      <c r="D6" s="149" t="s">
        <v>70</v>
      </c>
      <c r="E6" s="155">
        <v>2</v>
      </c>
      <c r="F6" s="132"/>
      <c r="G6" s="143">
        <f t="shared" si="1"/>
        <v>0</v>
      </c>
    </row>
    <row r="7" spans="1:7" s="25" customFormat="1" ht="15.75" thickBot="1" x14ac:dyDescent="0.25">
      <c r="A7" s="153">
        <f t="shared" si="0"/>
        <v>5</v>
      </c>
      <c r="B7" s="147" t="s">
        <v>71</v>
      </c>
      <c r="C7" s="148" t="s">
        <v>180</v>
      </c>
      <c r="D7" s="149" t="s">
        <v>72</v>
      </c>
      <c r="E7" s="155">
        <v>0</v>
      </c>
      <c r="F7" s="132"/>
      <c r="G7" s="143">
        <f t="shared" si="1"/>
        <v>0</v>
      </c>
    </row>
    <row r="8" spans="1:7" s="25" customFormat="1" ht="15.75" thickBot="1" x14ac:dyDescent="0.25">
      <c r="A8" s="153">
        <f t="shared" si="0"/>
        <v>6</v>
      </c>
      <c r="B8" s="147">
        <v>20200100</v>
      </c>
      <c r="C8" s="148" t="s">
        <v>66</v>
      </c>
      <c r="D8" s="149" t="s">
        <v>67</v>
      </c>
      <c r="E8" s="154">
        <v>2022</v>
      </c>
      <c r="F8" s="132"/>
      <c r="G8" s="143">
        <f t="shared" si="1"/>
        <v>0</v>
      </c>
    </row>
    <row r="9" spans="1:7" s="25" customFormat="1" ht="15.75" thickBot="1" x14ac:dyDescent="0.25">
      <c r="A9" s="153">
        <f t="shared" si="0"/>
        <v>7</v>
      </c>
      <c r="B9" s="147" t="s">
        <v>127</v>
      </c>
      <c r="C9" s="148" t="s">
        <v>128</v>
      </c>
      <c r="D9" s="149" t="s">
        <v>83</v>
      </c>
      <c r="E9" s="154">
        <v>200</v>
      </c>
      <c r="F9" s="132"/>
      <c r="G9" s="143">
        <f t="shared" si="1"/>
        <v>0</v>
      </c>
    </row>
    <row r="10" spans="1:7" s="25" customFormat="1" ht="15.75" thickBot="1" x14ac:dyDescent="0.25">
      <c r="A10" s="153">
        <f t="shared" si="0"/>
        <v>8</v>
      </c>
      <c r="B10" s="147">
        <v>20800150</v>
      </c>
      <c r="C10" s="148" t="s">
        <v>73</v>
      </c>
      <c r="D10" s="149" t="s">
        <v>67</v>
      </c>
      <c r="E10" s="156">
        <v>520</v>
      </c>
      <c r="F10" s="132"/>
      <c r="G10" s="143">
        <f t="shared" si="1"/>
        <v>0</v>
      </c>
    </row>
    <row r="11" spans="1:7" s="25" customFormat="1" ht="15.75" thickBot="1" x14ac:dyDescent="0.25">
      <c r="A11" s="153">
        <f t="shared" si="0"/>
        <v>9</v>
      </c>
      <c r="B11" s="147" t="s">
        <v>181</v>
      </c>
      <c r="C11" s="148" t="s">
        <v>182</v>
      </c>
      <c r="D11" s="149" t="s">
        <v>67</v>
      </c>
      <c r="E11" s="154">
        <v>321</v>
      </c>
      <c r="F11" s="132"/>
      <c r="G11" s="143">
        <f t="shared" si="1"/>
        <v>0</v>
      </c>
    </row>
    <row r="12" spans="1:7" s="25" customFormat="1" ht="15.75" thickBot="1" x14ac:dyDescent="0.25">
      <c r="A12" s="153">
        <f t="shared" si="0"/>
        <v>10</v>
      </c>
      <c r="B12" s="147">
        <v>21101615</v>
      </c>
      <c r="C12" s="148" t="s">
        <v>74</v>
      </c>
      <c r="D12" s="149" t="s">
        <v>75</v>
      </c>
      <c r="E12" s="154">
        <v>714</v>
      </c>
      <c r="F12" s="132"/>
      <c r="G12" s="143">
        <f t="shared" si="1"/>
        <v>0</v>
      </c>
    </row>
    <row r="13" spans="1:7" s="25" customFormat="1" ht="15.75" thickBot="1" x14ac:dyDescent="0.25">
      <c r="A13" s="153">
        <f t="shared" si="0"/>
        <v>11</v>
      </c>
      <c r="B13" s="147" t="s">
        <v>77</v>
      </c>
      <c r="C13" s="148" t="s">
        <v>78</v>
      </c>
      <c r="D13" s="149" t="s">
        <v>75</v>
      </c>
      <c r="E13" s="154">
        <v>108</v>
      </c>
      <c r="F13" s="132"/>
      <c r="G13" s="143">
        <f t="shared" si="1"/>
        <v>0</v>
      </c>
    </row>
    <row r="14" spans="1:7" s="25" customFormat="1" ht="15.75" thickBot="1" x14ac:dyDescent="0.25">
      <c r="A14" s="153">
        <f t="shared" si="0"/>
        <v>12</v>
      </c>
      <c r="B14" s="147" t="s">
        <v>183</v>
      </c>
      <c r="C14" s="148" t="s">
        <v>76</v>
      </c>
      <c r="D14" s="149" t="s">
        <v>75</v>
      </c>
      <c r="E14" s="156">
        <v>714</v>
      </c>
      <c r="F14" s="132"/>
      <c r="G14" s="143">
        <f t="shared" si="1"/>
        <v>0</v>
      </c>
    </row>
    <row r="15" spans="1:7" s="25" customFormat="1" ht="15.75" thickBot="1" x14ac:dyDescent="0.25">
      <c r="A15" s="153">
        <f t="shared" si="0"/>
        <v>13</v>
      </c>
      <c r="B15" s="147" t="s">
        <v>184</v>
      </c>
      <c r="C15" s="148" t="s">
        <v>185</v>
      </c>
      <c r="D15" s="149" t="s">
        <v>70</v>
      </c>
      <c r="E15" s="154">
        <v>18</v>
      </c>
      <c r="F15" s="132"/>
      <c r="G15" s="143">
        <f t="shared" si="1"/>
        <v>0</v>
      </c>
    </row>
    <row r="16" spans="1:7" s="25" customFormat="1" ht="15.75" thickBot="1" x14ac:dyDescent="0.25">
      <c r="A16" s="153">
        <f t="shared" si="0"/>
        <v>14</v>
      </c>
      <c r="B16" s="147">
        <v>28000510</v>
      </c>
      <c r="C16" s="148" t="s">
        <v>79</v>
      </c>
      <c r="D16" s="149" t="s">
        <v>70</v>
      </c>
      <c r="E16" s="154">
        <v>3</v>
      </c>
      <c r="F16" s="132"/>
      <c r="G16" s="143">
        <f t="shared" si="1"/>
        <v>0</v>
      </c>
    </row>
    <row r="17" spans="1:7" s="25" customFormat="1" ht="15.75" thickBot="1" x14ac:dyDescent="0.25">
      <c r="A17" s="153">
        <f t="shared" si="0"/>
        <v>15</v>
      </c>
      <c r="B17" s="147">
        <v>31101100</v>
      </c>
      <c r="C17" s="148" t="s">
        <v>186</v>
      </c>
      <c r="D17" s="149" t="s">
        <v>67</v>
      </c>
      <c r="E17" s="154">
        <v>542</v>
      </c>
      <c r="F17" s="132"/>
      <c r="G17" s="143">
        <f t="shared" si="1"/>
        <v>0</v>
      </c>
    </row>
    <row r="18" spans="1:7" s="25" customFormat="1" ht="15.75" thickBot="1" x14ac:dyDescent="0.25">
      <c r="A18" s="153">
        <f t="shared" si="0"/>
        <v>16</v>
      </c>
      <c r="B18" s="147">
        <v>35300200</v>
      </c>
      <c r="C18" s="148" t="s">
        <v>80</v>
      </c>
      <c r="D18" s="149" t="s">
        <v>75</v>
      </c>
      <c r="E18" s="154">
        <v>2238</v>
      </c>
      <c r="F18" s="132"/>
      <c r="G18" s="143">
        <f t="shared" si="1"/>
        <v>0</v>
      </c>
    </row>
    <row r="19" spans="1:7" s="25" customFormat="1" ht="15.75" thickBot="1" x14ac:dyDescent="0.25">
      <c r="A19" s="153">
        <f t="shared" si="0"/>
        <v>17</v>
      </c>
      <c r="B19" s="147">
        <v>40600290</v>
      </c>
      <c r="C19" s="148" t="s">
        <v>81</v>
      </c>
      <c r="D19" s="149" t="s">
        <v>82</v>
      </c>
      <c r="E19" s="154">
        <v>1941</v>
      </c>
      <c r="F19" s="132"/>
      <c r="G19" s="143">
        <f t="shared" si="1"/>
        <v>0</v>
      </c>
    </row>
    <row r="20" spans="1:7" s="25" customFormat="1" ht="15.75" thickBot="1" x14ac:dyDescent="0.25">
      <c r="A20" s="153">
        <f t="shared" si="0"/>
        <v>18</v>
      </c>
      <c r="B20" s="147">
        <v>40600525</v>
      </c>
      <c r="C20" s="148" t="s">
        <v>187</v>
      </c>
      <c r="D20" s="149" t="s">
        <v>83</v>
      </c>
      <c r="E20" s="154">
        <v>4</v>
      </c>
      <c r="F20" s="132"/>
      <c r="G20" s="143">
        <f t="shared" si="1"/>
        <v>0</v>
      </c>
    </row>
    <row r="21" spans="1:7" s="25" customFormat="1" ht="15.75" thickBot="1" x14ac:dyDescent="0.25">
      <c r="A21" s="153">
        <f t="shared" si="0"/>
        <v>19</v>
      </c>
      <c r="B21" s="147">
        <v>40600635</v>
      </c>
      <c r="C21" s="148" t="s">
        <v>84</v>
      </c>
      <c r="D21" s="149" t="s">
        <v>83</v>
      </c>
      <c r="E21" s="154">
        <v>234</v>
      </c>
      <c r="F21" s="132"/>
      <c r="G21" s="143">
        <f t="shared" si="1"/>
        <v>0</v>
      </c>
    </row>
    <row r="22" spans="1:7" s="25" customFormat="1" ht="15.75" thickBot="1" x14ac:dyDescent="0.25">
      <c r="A22" s="153">
        <f t="shared" si="0"/>
        <v>20</v>
      </c>
      <c r="B22" s="147">
        <v>40604060</v>
      </c>
      <c r="C22" s="148" t="s">
        <v>188</v>
      </c>
      <c r="D22" s="149" t="s">
        <v>83</v>
      </c>
      <c r="E22" s="154">
        <v>316</v>
      </c>
      <c r="F22" s="132"/>
      <c r="G22" s="143">
        <f t="shared" si="1"/>
        <v>0</v>
      </c>
    </row>
    <row r="23" spans="1:7" s="25" customFormat="1" ht="15.75" thickBot="1" x14ac:dyDescent="0.25">
      <c r="A23" s="153">
        <f t="shared" si="0"/>
        <v>21</v>
      </c>
      <c r="B23" s="147">
        <v>42001300</v>
      </c>
      <c r="C23" s="148" t="s">
        <v>126</v>
      </c>
      <c r="D23" s="149" t="s">
        <v>75</v>
      </c>
      <c r="E23" s="154">
        <v>937</v>
      </c>
      <c r="F23" s="132"/>
      <c r="G23" s="143">
        <f t="shared" si="1"/>
        <v>0</v>
      </c>
    </row>
    <row r="24" spans="1:7" s="25" customFormat="1" ht="26.25" thickBot="1" x14ac:dyDescent="0.25">
      <c r="A24" s="153">
        <f t="shared" si="0"/>
        <v>22</v>
      </c>
      <c r="B24" s="147">
        <v>42300400</v>
      </c>
      <c r="C24" s="148" t="s">
        <v>189</v>
      </c>
      <c r="D24" s="149" t="s">
        <v>75</v>
      </c>
      <c r="E24" s="154">
        <v>937</v>
      </c>
      <c r="F24" s="132"/>
      <c r="G24" s="143">
        <f t="shared" si="1"/>
        <v>0</v>
      </c>
    </row>
    <row r="25" spans="1:7" s="25" customFormat="1" ht="15.75" thickBot="1" x14ac:dyDescent="0.25">
      <c r="A25" s="153">
        <f t="shared" si="0"/>
        <v>23</v>
      </c>
      <c r="B25" s="147" t="s">
        <v>86</v>
      </c>
      <c r="C25" s="148" t="s">
        <v>190</v>
      </c>
      <c r="D25" s="149" t="s">
        <v>87</v>
      </c>
      <c r="E25" s="156">
        <v>3688</v>
      </c>
      <c r="F25" s="132"/>
      <c r="G25" s="143">
        <f t="shared" si="1"/>
        <v>0</v>
      </c>
    </row>
    <row r="26" spans="1:7" s="25" customFormat="1" ht="15.75" thickBot="1" x14ac:dyDescent="0.25">
      <c r="A26" s="153">
        <f t="shared" si="0"/>
        <v>24</v>
      </c>
      <c r="B26" s="147" t="s">
        <v>88</v>
      </c>
      <c r="C26" s="148" t="s">
        <v>191</v>
      </c>
      <c r="D26" s="149" t="s">
        <v>87</v>
      </c>
      <c r="E26" s="156">
        <v>463</v>
      </c>
      <c r="F26" s="132"/>
      <c r="G26" s="143">
        <f t="shared" si="1"/>
        <v>0</v>
      </c>
    </row>
    <row r="27" spans="1:7" s="25" customFormat="1" ht="15.75" thickBot="1" x14ac:dyDescent="0.25">
      <c r="A27" s="153">
        <f t="shared" si="0"/>
        <v>25</v>
      </c>
      <c r="B27" s="147" t="s">
        <v>89</v>
      </c>
      <c r="C27" s="148" t="s">
        <v>192</v>
      </c>
      <c r="D27" s="149" t="s">
        <v>87</v>
      </c>
      <c r="E27" s="156">
        <v>707</v>
      </c>
      <c r="F27" s="132"/>
      <c r="G27" s="143">
        <f t="shared" si="1"/>
        <v>0</v>
      </c>
    </row>
    <row r="28" spans="1:7" s="25" customFormat="1" ht="15.75" thickBot="1" x14ac:dyDescent="0.25">
      <c r="A28" s="153">
        <f t="shared" si="0"/>
        <v>26</v>
      </c>
      <c r="B28" s="147" t="s">
        <v>90</v>
      </c>
      <c r="C28" s="148" t="s">
        <v>193</v>
      </c>
      <c r="D28" s="149" t="s">
        <v>87</v>
      </c>
      <c r="E28" s="154">
        <v>276</v>
      </c>
      <c r="F28" s="132"/>
      <c r="G28" s="143">
        <f t="shared" si="1"/>
        <v>0</v>
      </c>
    </row>
    <row r="29" spans="1:7" s="25" customFormat="1" ht="15.75" thickBot="1" x14ac:dyDescent="0.25">
      <c r="A29" s="153">
        <f t="shared" si="0"/>
        <v>27</v>
      </c>
      <c r="B29" s="147" t="s">
        <v>91</v>
      </c>
      <c r="C29" s="148" t="s">
        <v>92</v>
      </c>
      <c r="D29" s="149" t="s">
        <v>87</v>
      </c>
      <c r="E29" s="156">
        <v>36</v>
      </c>
      <c r="F29" s="132"/>
      <c r="G29" s="143">
        <f t="shared" si="1"/>
        <v>0</v>
      </c>
    </row>
    <row r="30" spans="1:7" s="25" customFormat="1" ht="15.75" thickBot="1" x14ac:dyDescent="0.25">
      <c r="A30" s="153">
        <f t="shared" si="0"/>
        <v>28</v>
      </c>
      <c r="B30" s="147" t="s">
        <v>93</v>
      </c>
      <c r="C30" s="148" t="s">
        <v>94</v>
      </c>
      <c r="D30" s="149" t="s">
        <v>75</v>
      </c>
      <c r="E30" s="154">
        <v>309</v>
      </c>
      <c r="F30" s="132"/>
      <c r="G30" s="143">
        <f t="shared" si="1"/>
        <v>0</v>
      </c>
    </row>
    <row r="31" spans="1:7" s="25" customFormat="1" ht="15.75" thickBot="1" x14ac:dyDescent="0.25">
      <c r="A31" s="153">
        <f t="shared" si="0"/>
        <v>29</v>
      </c>
      <c r="B31" s="147">
        <v>44000100</v>
      </c>
      <c r="C31" s="148" t="s">
        <v>95</v>
      </c>
      <c r="D31" s="149" t="s">
        <v>75</v>
      </c>
      <c r="E31" s="156">
        <v>502</v>
      </c>
      <c r="F31" s="132"/>
      <c r="G31" s="143">
        <f t="shared" si="1"/>
        <v>0</v>
      </c>
    </row>
    <row r="32" spans="1:7" s="25" customFormat="1" ht="15.75" thickBot="1" x14ac:dyDescent="0.25">
      <c r="A32" s="153">
        <f t="shared" si="0"/>
        <v>30</v>
      </c>
      <c r="B32" s="147">
        <v>44000300</v>
      </c>
      <c r="C32" s="148" t="s">
        <v>194</v>
      </c>
      <c r="D32" s="149" t="s">
        <v>72</v>
      </c>
      <c r="E32" s="156">
        <v>10</v>
      </c>
      <c r="F32" s="132"/>
      <c r="G32" s="143">
        <f t="shared" si="1"/>
        <v>0</v>
      </c>
    </row>
    <row r="33" spans="1:7" s="25" customFormat="1" ht="15.75" thickBot="1" x14ac:dyDescent="0.25">
      <c r="A33" s="153">
        <f t="shared" si="0"/>
        <v>31</v>
      </c>
      <c r="B33" s="147">
        <v>44000500</v>
      </c>
      <c r="C33" s="148" t="s">
        <v>96</v>
      </c>
      <c r="D33" s="149" t="s">
        <v>72</v>
      </c>
      <c r="E33" s="156">
        <v>99</v>
      </c>
      <c r="F33" s="132"/>
      <c r="G33" s="143">
        <f t="shared" si="1"/>
        <v>0</v>
      </c>
    </row>
    <row r="34" spans="1:7" s="25" customFormat="1" ht="15.75" thickBot="1" x14ac:dyDescent="0.25">
      <c r="A34" s="153">
        <f t="shared" si="0"/>
        <v>32</v>
      </c>
      <c r="B34" s="147" t="s">
        <v>129</v>
      </c>
      <c r="C34" s="148" t="s">
        <v>195</v>
      </c>
      <c r="D34" s="149" t="s">
        <v>70</v>
      </c>
      <c r="E34" s="156">
        <v>97</v>
      </c>
      <c r="F34" s="132"/>
      <c r="G34" s="143">
        <f t="shared" si="1"/>
        <v>0</v>
      </c>
    </row>
    <row r="35" spans="1:7" s="25" customFormat="1" ht="15.75" thickBot="1" x14ac:dyDescent="0.25">
      <c r="A35" s="153">
        <f t="shared" si="0"/>
        <v>33</v>
      </c>
      <c r="B35" s="147" t="s">
        <v>184</v>
      </c>
      <c r="C35" s="148" t="s">
        <v>97</v>
      </c>
      <c r="D35" s="149" t="s">
        <v>72</v>
      </c>
      <c r="E35" s="156">
        <v>221</v>
      </c>
      <c r="F35" s="132"/>
      <c r="G35" s="143">
        <f t="shared" si="1"/>
        <v>0</v>
      </c>
    </row>
    <row r="36" spans="1:7" s="25" customFormat="1" ht="15.75" thickBot="1" x14ac:dyDescent="0.25">
      <c r="A36" s="153">
        <f t="shared" si="0"/>
        <v>34</v>
      </c>
      <c r="B36" s="147" t="s">
        <v>184</v>
      </c>
      <c r="C36" s="148" t="s">
        <v>130</v>
      </c>
      <c r="D36" s="149" t="s">
        <v>75</v>
      </c>
      <c r="E36" s="156">
        <v>937</v>
      </c>
      <c r="F36" s="132"/>
      <c r="G36" s="143">
        <f t="shared" si="1"/>
        <v>0</v>
      </c>
    </row>
    <row r="37" spans="1:7" s="25" customFormat="1" ht="15.75" thickBot="1" x14ac:dyDescent="0.25">
      <c r="A37" s="153">
        <f t="shared" si="0"/>
        <v>35</v>
      </c>
      <c r="B37" s="147">
        <v>44000600</v>
      </c>
      <c r="C37" s="148" t="s">
        <v>196</v>
      </c>
      <c r="D37" s="149" t="s">
        <v>87</v>
      </c>
      <c r="E37" s="156">
        <v>3688</v>
      </c>
      <c r="F37" s="132"/>
      <c r="G37" s="143">
        <f t="shared" si="1"/>
        <v>0</v>
      </c>
    </row>
    <row r="38" spans="1:7" s="25" customFormat="1" ht="15.75" thickBot="1" x14ac:dyDescent="0.25">
      <c r="A38" s="153">
        <f t="shared" si="0"/>
        <v>36</v>
      </c>
      <c r="B38" s="147">
        <v>54248510</v>
      </c>
      <c r="C38" s="148" t="s">
        <v>197</v>
      </c>
      <c r="D38" s="149" t="s">
        <v>67</v>
      </c>
      <c r="E38" s="156">
        <v>0</v>
      </c>
      <c r="F38" s="132"/>
      <c r="G38" s="143">
        <f t="shared" si="1"/>
        <v>0</v>
      </c>
    </row>
    <row r="39" spans="1:7" s="25" customFormat="1" ht="15.75" thickBot="1" x14ac:dyDescent="0.25">
      <c r="A39" s="153">
        <f t="shared" si="0"/>
        <v>37</v>
      </c>
      <c r="B39" s="147" t="s">
        <v>98</v>
      </c>
      <c r="C39" s="148" t="s">
        <v>99</v>
      </c>
      <c r="D39" s="149" t="s">
        <v>72</v>
      </c>
      <c r="E39" s="156">
        <v>10</v>
      </c>
      <c r="F39" s="132"/>
      <c r="G39" s="143">
        <f t="shared" si="1"/>
        <v>0</v>
      </c>
    </row>
    <row r="40" spans="1:7" s="25" customFormat="1" ht="15.75" thickBot="1" x14ac:dyDescent="0.25">
      <c r="A40" s="153">
        <f t="shared" si="0"/>
        <v>38</v>
      </c>
      <c r="B40" s="147" t="s">
        <v>100</v>
      </c>
      <c r="C40" s="148" t="s">
        <v>101</v>
      </c>
      <c r="D40" s="149" t="s">
        <v>72</v>
      </c>
      <c r="E40" s="156">
        <v>0</v>
      </c>
      <c r="F40" s="132"/>
      <c r="G40" s="143">
        <f t="shared" si="1"/>
        <v>0</v>
      </c>
    </row>
    <row r="41" spans="1:7" s="25" customFormat="1" ht="15.75" thickBot="1" x14ac:dyDescent="0.25">
      <c r="A41" s="153">
        <f t="shared" si="0"/>
        <v>39</v>
      </c>
      <c r="B41" s="147" t="s">
        <v>102</v>
      </c>
      <c r="C41" s="148" t="s">
        <v>103</v>
      </c>
      <c r="D41" s="149" t="s">
        <v>72</v>
      </c>
      <c r="E41" s="154">
        <v>40</v>
      </c>
      <c r="F41" s="132"/>
      <c r="G41" s="143">
        <f t="shared" si="1"/>
        <v>0</v>
      </c>
    </row>
    <row r="42" spans="1:7" s="25" customFormat="1" ht="15.75" thickBot="1" x14ac:dyDescent="0.25">
      <c r="A42" s="153">
        <f t="shared" si="0"/>
        <v>40</v>
      </c>
      <c r="B42" s="147" t="s">
        <v>198</v>
      </c>
      <c r="C42" s="148" t="s">
        <v>199</v>
      </c>
      <c r="D42" s="149" t="s">
        <v>72</v>
      </c>
      <c r="E42" s="154">
        <v>75</v>
      </c>
      <c r="F42" s="132"/>
      <c r="G42" s="143">
        <f t="shared" si="1"/>
        <v>0</v>
      </c>
    </row>
    <row r="43" spans="1:7" s="25" customFormat="1" ht="15.75" thickBot="1" x14ac:dyDescent="0.25">
      <c r="A43" s="153">
        <f t="shared" si="0"/>
        <v>41</v>
      </c>
      <c r="B43" s="147" t="s">
        <v>200</v>
      </c>
      <c r="C43" s="148" t="s">
        <v>201</v>
      </c>
      <c r="D43" s="149" t="s">
        <v>72</v>
      </c>
      <c r="E43" s="154">
        <v>390</v>
      </c>
      <c r="F43" s="132"/>
      <c r="G43" s="143">
        <f t="shared" si="1"/>
        <v>0</v>
      </c>
    </row>
    <row r="44" spans="1:7" s="25" customFormat="1" ht="15.75" thickBot="1" x14ac:dyDescent="0.25">
      <c r="A44" s="153">
        <f t="shared" si="0"/>
        <v>42</v>
      </c>
      <c r="B44" s="147" t="s">
        <v>202</v>
      </c>
      <c r="C44" s="148" t="s">
        <v>203</v>
      </c>
      <c r="D44" s="149" t="s">
        <v>72</v>
      </c>
      <c r="E44" s="154">
        <v>0</v>
      </c>
      <c r="F44" s="132"/>
      <c r="G44" s="143">
        <f t="shared" si="1"/>
        <v>0</v>
      </c>
    </row>
    <row r="45" spans="1:7" s="25" customFormat="1" ht="15.75" thickBot="1" x14ac:dyDescent="0.25">
      <c r="A45" s="153">
        <f t="shared" si="0"/>
        <v>43</v>
      </c>
      <c r="B45" s="147" t="s">
        <v>204</v>
      </c>
      <c r="C45" s="148" t="s">
        <v>205</v>
      </c>
      <c r="D45" s="149" t="s">
        <v>72</v>
      </c>
      <c r="E45" s="154">
        <v>390</v>
      </c>
      <c r="F45" s="132"/>
      <c r="G45" s="143">
        <f t="shared" si="1"/>
        <v>0</v>
      </c>
    </row>
    <row r="46" spans="1:7" s="25" customFormat="1" ht="15.75" thickBot="1" x14ac:dyDescent="0.25">
      <c r="A46" s="153">
        <f t="shared" si="0"/>
        <v>44</v>
      </c>
      <c r="B46" s="147" t="s">
        <v>163</v>
      </c>
      <c r="C46" s="148" t="s">
        <v>164</v>
      </c>
      <c r="D46" s="149" t="s">
        <v>72</v>
      </c>
      <c r="E46" s="154">
        <v>0</v>
      </c>
      <c r="F46" s="132"/>
      <c r="G46" s="143">
        <f t="shared" si="1"/>
        <v>0</v>
      </c>
    </row>
    <row r="47" spans="1:7" s="25" customFormat="1" ht="15.75" thickBot="1" x14ac:dyDescent="0.25">
      <c r="A47" s="153">
        <f t="shared" si="0"/>
        <v>45</v>
      </c>
      <c r="B47" s="147" t="s">
        <v>104</v>
      </c>
      <c r="C47" s="148" t="s">
        <v>105</v>
      </c>
      <c r="D47" s="149" t="s">
        <v>72</v>
      </c>
      <c r="E47" s="154">
        <v>510</v>
      </c>
      <c r="F47" s="132"/>
      <c r="G47" s="143">
        <f t="shared" si="1"/>
        <v>0</v>
      </c>
    </row>
    <row r="48" spans="1:7" s="25" customFormat="1" ht="15.75" thickBot="1" x14ac:dyDescent="0.25">
      <c r="A48" s="153">
        <f t="shared" si="0"/>
        <v>46</v>
      </c>
      <c r="B48" s="147">
        <v>56100010</v>
      </c>
      <c r="C48" s="148" t="s">
        <v>206</v>
      </c>
      <c r="D48" s="149" t="s">
        <v>70</v>
      </c>
      <c r="E48" s="154">
        <v>0</v>
      </c>
      <c r="F48" s="132"/>
      <c r="G48" s="143">
        <f t="shared" si="1"/>
        <v>0</v>
      </c>
    </row>
    <row r="49" spans="1:7" s="25" customFormat="1" ht="15.75" thickBot="1" x14ac:dyDescent="0.25">
      <c r="A49" s="153">
        <f t="shared" si="0"/>
        <v>47</v>
      </c>
      <c r="B49" s="147">
        <v>56100015</v>
      </c>
      <c r="C49" s="148" t="s">
        <v>207</v>
      </c>
      <c r="D49" s="149" t="s">
        <v>70</v>
      </c>
      <c r="E49" s="154">
        <v>1</v>
      </c>
      <c r="F49" s="132"/>
      <c r="G49" s="143">
        <f t="shared" si="1"/>
        <v>0</v>
      </c>
    </row>
    <row r="50" spans="1:7" s="25" customFormat="1" ht="15.75" thickBot="1" x14ac:dyDescent="0.25">
      <c r="A50" s="153">
        <f t="shared" si="0"/>
        <v>48</v>
      </c>
      <c r="B50" s="147">
        <v>56100020</v>
      </c>
      <c r="C50" s="148" t="s">
        <v>208</v>
      </c>
      <c r="D50" s="149" t="s">
        <v>70</v>
      </c>
      <c r="E50" s="154">
        <v>2</v>
      </c>
      <c r="F50" s="132"/>
      <c r="G50" s="143">
        <f t="shared" si="1"/>
        <v>0</v>
      </c>
    </row>
    <row r="51" spans="1:7" s="25" customFormat="1" ht="15.75" thickBot="1" x14ac:dyDescent="0.25">
      <c r="A51" s="153">
        <f t="shared" si="0"/>
        <v>49</v>
      </c>
      <c r="B51" s="147">
        <v>56101140</v>
      </c>
      <c r="C51" s="148" t="s">
        <v>209</v>
      </c>
      <c r="D51" s="149" t="s">
        <v>70</v>
      </c>
      <c r="E51" s="154">
        <v>0</v>
      </c>
      <c r="F51" s="132"/>
      <c r="G51" s="143">
        <f t="shared" si="1"/>
        <v>0</v>
      </c>
    </row>
    <row r="52" spans="1:7" s="25" customFormat="1" ht="15.75" thickBot="1" x14ac:dyDescent="0.25">
      <c r="A52" s="153">
        <f t="shared" si="0"/>
        <v>50</v>
      </c>
      <c r="B52" s="147">
        <v>56101150</v>
      </c>
      <c r="C52" s="148" t="s">
        <v>210</v>
      </c>
      <c r="D52" s="149" t="s">
        <v>70</v>
      </c>
      <c r="E52" s="154">
        <v>0</v>
      </c>
      <c r="F52" s="132"/>
      <c r="G52" s="143">
        <f t="shared" si="1"/>
        <v>0</v>
      </c>
    </row>
    <row r="53" spans="1:7" s="25" customFormat="1" ht="15.75" thickBot="1" x14ac:dyDescent="0.25">
      <c r="A53" s="153">
        <f t="shared" si="0"/>
        <v>51</v>
      </c>
      <c r="B53" s="147">
        <v>56102900</v>
      </c>
      <c r="C53" s="148" t="s">
        <v>211</v>
      </c>
      <c r="D53" s="149" t="s">
        <v>72</v>
      </c>
      <c r="E53" s="154">
        <v>0</v>
      </c>
      <c r="F53" s="132"/>
      <c r="G53" s="143">
        <f t="shared" si="1"/>
        <v>0</v>
      </c>
    </row>
    <row r="54" spans="1:7" s="25" customFormat="1" ht="15.75" thickBot="1" x14ac:dyDescent="0.25">
      <c r="A54" s="153">
        <f t="shared" si="0"/>
        <v>52</v>
      </c>
      <c r="B54" s="147">
        <v>56103000</v>
      </c>
      <c r="C54" s="148" t="s">
        <v>212</v>
      </c>
      <c r="D54" s="149" t="s">
        <v>72</v>
      </c>
      <c r="E54" s="154">
        <v>28</v>
      </c>
      <c r="F54" s="132"/>
      <c r="G54" s="143">
        <f t="shared" si="1"/>
        <v>0</v>
      </c>
    </row>
    <row r="55" spans="1:7" s="25" customFormat="1" ht="15.75" thickBot="1" x14ac:dyDescent="0.25">
      <c r="A55" s="153">
        <f t="shared" si="0"/>
        <v>53</v>
      </c>
      <c r="B55" s="147">
        <v>56103100</v>
      </c>
      <c r="C55" s="148" t="s">
        <v>213</v>
      </c>
      <c r="D55" s="149" t="s">
        <v>72</v>
      </c>
      <c r="E55" s="154">
        <v>677</v>
      </c>
      <c r="F55" s="132"/>
      <c r="G55" s="143">
        <f t="shared" si="1"/>
        <v>0</v>
      </c>
    </row>
    <row r="56" spans="1:7" s="25" customFormat="1" ht="15.75" thickBot="1" x14ac:dyDescent="0.25">
      <c r="A56" s="153">
        <f t="shared" si="0"/>
        <v>54</v>
      </c>
      <c r="B56" s="147">
        <v>56105000</v>
      </c>
      <c r="C56" s="148" t="s">
        <v>214</v>
      </c>
      <c r="D56" s="149" t="s">
        <v>70</v>
      </c>
      <c r="E56" s="154">
        <v>2</v>
      </c>
      <c r="F56" s="132"/>
      <c r="G56" s="143">
        <f t="shared" si="1"/>
        <v>0</v>
      </c>
    </row>
    <row r="57" spans="1:7" s="25" customFormat="1" ht="15.75" thickBot="1" x14ac:dyDescent="0.25">
      <c r="A57" s="153">
        <f t="shared" si="0"/>
        <v>55</v>
      </c>
      <c r="B57" s="147">
        <v>56109416</v>
      </c>
      <c r="C57" s="148" t="s">
        <v>215</v>
      </c>
      <c r="D57" s="149" t="s">
        <v>70</v>
      </c>
      <c r="E57" s="154">
        <v>0</v>
      </c>
      <c r="F57" s="132"/>
      <c r="G57" s="143">
        <f t="shared" si="1"/>
        <v>0</v>
      </c>
    </row>
    <row r="58" spans="1:7" s="25" customFormat="1" ht="15.75" thickBot="1" x14ac:dyDescent="0.25">
      <c r="A58" s="153">
        <f t="shared" si="0"/>
        <v>56</v>
      </c>
      <c r="B58" s="147">
        <v>56109418</v>
      </c>
      <c r="C58" s="148" t="s">
        <v>216</v>
      </c>
      <c r="D58" s="149" t="s">
        <v>70</v>
      </c>
      <c r="E58" s="154">
        <v>2</v>
      </c>
      <c r="F58" s="132"/>
      <c r="G58" s="143">
        <f t="shared" si="1"/>
        <v>0</v>
      </c>
    </row>
    <row r="59" spans="1:7" s="25" customFormat="1" ht="15.75" thickBot="1" x14ac:dyDescent="0.25">
      <c r="A59" s="153">
        <f t="shared" si="0"/>
        <v>57</v>
      </c>
      <c r="B59" s="147">
        <v>56109420</v>
      </c>
      <c r="C59" s="148" t="s">
        <v>217</v>
      </c>
      <c r="D59" s="149" t="s">
        <v>70</v>
      </c>
      <c r="E59" s="154">
        <v>6</v>
      </c>
      <c r="F59" s="132"/>
      <c r="G59" s="143">
        <f t="shared" si="1"/>
        <v>0</v>
      </c>
    </row>
    <row r="60" spans="1:7" s="25" customFormat="1" ht="15.75" thickBot="1" x14ac:dyDescent="0.25">
      <c r="A60" s="153">
        <f t="shared" si="0"/>
        <v>58</v>
      </c>
      <c r="B60" s="147">
        <v>56200300</v>
      </c>
      <c r="C60" s="148" t="s">
        <v>218</v>
      </c>
      <c r="D60" s="149" t="s">
        <v>219</v>
      </c>
      <c r="E60" s="154">
        <v>140</v>
      </c>
      <c r="F60" s="132"/>
      <c r="G60" s="143">
        <f t="shared" si="1"/>
        <v>0</v>
      </c>
    </row>
    <row r="61" spans="1:7" s="25" customFormat="1" ht="15.75" thickBot="1" x14ac:dyDescent="0.25">
      <c r="A61" s="153">
        <f t="shared" si="0"/>
        <v>59</v>
      </c>
      <c r="B61" s="147">
        <v>56200500</v>
      </c>
      <c r="C61" s="148" t="s">
        <v>220</v>
      </c>
      <c r="D61" s="149" t="s">
        <v>219</v>
      </c>
      <c r="E61" s="154">
        <v>66</v>
      </c>
      <c r="F61" s="132"/>
      <c r="G61" s="143">
        <f t="shared" si="1"/>
        <v>0</v>
      </c>
    </row>
    <row r="62" spans="1:7" s="25" customFormat="1" ht="15.75" thickBot="1" x14ac:dyDescent="0.25">
      <c r="A62" s="153">
        <f t="shared" si="0"/>
        <v>60</v>
      </c>
      <c r="B62" s="147">
        <v>56400500</v>
      </c>
      <c r="C62" s="148" t="s">
        <v>221</v>
      </c>
      <c r="D62" s="149" t="s">
        <v>70</v>
      </c>
      <c r="E62" s="154">
        <v>1</v>
      </c>
      <c r="F62" s="132"/>
      <c r="G62" s="143">
        <f t="shared" si="1"/>
        <v>0</v>
      </c>
    </row>
    <row r="63" spans="1:7" s="25" customFormat="1" ht="15.75" thickBot="1" x14ac:dyDescent="0.25">
      <c r="A63" s="153">
        <f t="shared" si="0"/>
        <v>61</v>
      </c>
      <c r="B63" s="147">
        <v>56400600</v>
      </c>
      <c r="C63" s="148" t="s">
        <v>222</v>
      </c>
      <c r="D63" s="149" t="s">
        <v>70</v>
      </c>
      <c r="E63" s="154">
        <v>1</v>
      </c>
      <c r="F63" s="132"/>
      <c r="G63" s="143">
        <f t="shared" si="1"/>
        <v>0</v>
      </c>
    </row>
    <row r="64" spans="1:7" s="25" customFormat="1" ht="15.75" thickBot="1" x14ac:dyDescent="0.25">
      <c r="A64" s="153">
        <f t="shared" si="0"/>
        <v>62</v>
      </c>
      <c r="B64" s="147">
        <v>56400700</v>
      </c>
      <c r="C64" s="148" t="s">
        <v>223</v>
      </c>
      <c r="D64" s="149" t="s">
        <v>70</v>
      </c>
      <c r="E64" s="154">
        <v>1</v>
      </c>
      <c r="F64" s="132"/>
      <c r="G64" s="143">
        <f t="shared" si="1"/>
        <v>0</v>
      </c>
    </row>
    <row r="65" spans="1:7" s="25" customFormat="1" ht="26.25" thickBot="1" x14ac:dyDescent="0.25">
      <c r="A65" s="153">
        <f t="shared" si="0"/>
        <v>63</v>
      </c>
      <c r="B65" s="147">
        <v>60221100</v>
      </c>
      <c r="C65" s="148" t="s">
        <v>224</v>
      </c>
      <c r="D65" s="149" t="s">
        <v>70</v>
      </c>
      <c r="E65" s="154">
        <v>2</v>
      </c>
      <c r="F65" s="132"/>
      <c r="G65" s="143">
        <f t="shared" si="1"/>
        <v>0</v>
      </c>
    </row>
    <row r="66" spans="1:7" s="25" customFormat="1" ht="15.75" thickBot="1" x14ac:dyDescent="0.25">
      <c r="A66" s="153">
        <f t="shared" si="0"/>
        <v>64</v>
      </c>
      <c r="B66" s="147">
        <v>60500040</v>
      </c>
      <c r="C66" s="148" t="s">
        <v>165</v>
      </c>
      <c r="D66" s="149" t="s">
        <v>70</v>
      </c>
      <c r="E66" s="154">
        <v>4</v>
      </c>
      <c r="F66" s="132"/>
      <c r="G66" s="143">
        <f t="shared" si="1"/>
        <v>0</v>
      </c>
    </row>
    <row r="67" spans="1:7" s="25" customFormat="1" ht="15.75" thickBot="1" x14ac:dyDescent="0.25">
      <c r="A67" s="153">
        <f t="shared" si="0"/>
        <v>65</v>
      </c>
      <c r="B67" s="147" t="s">
        <v>225</v>
      </c>
      <c r="C67" s="148" t="s">
        <v>226</v>
      </c>
      <c r="D67" s="149" t="s">
        <v>70</v>
      </c>
      <c r="E67" s="154">
        <v>1</v>
      </c>
      <c r="F67" s="132"/>
      <c r="G67" s="143">
        <f t="shared" si="1"/>
        <v>0</v>
      </c>
    </row>
    <row r="68" spans="1:7" s="25" customFormat="1" ht="15.75" thickBot="1" x14ac:dyDescent="0.25">
      <c r="A68" s="153">
        <f t="shared" ref="A68:A131" si="2">A67+1</f>
        <v>66</v>
      </c>
      <c r="B68" s="147" t="s">
        <v>227</v>
      </c>
      <c r="C68" s="148" t="s">
        <v>228</v>
      </c>
      <c r="D68" s="149" t="s">
        <v>70</v>
      </c>
      <c r="E68" s="154">
        <v>0</v>
      </c>
      <c r="F68" s="132"/>
      <c r="G68" s="143">
        <f t="shared" si="1"/>
        <v>0</v>
      </c>
    </row>
    <row r="69" spans="1:7" s="25" customFormat="1" ht="15.75" thickBot="1" x14ac:dyDescent="0.25">
      <c r="A69" s="153">
        <f t="shared" si="2"/>
        <v>67</v>
      </c>
      <c r="B69" s="147" t="s">
        <v>229</v>
      </c>
      <c r="C69" s="148" t="s">
        <v>230</v>
      </c>
      <c r="D69" s="149" t="s">
        <v>70</v>
      </c>
      <c r="E69" s="154">
        <v>4</v>
      </c>
      <c r="F69" s="132"/>
      <c r="G69" s="143">
        <f t="shared" si="1"/>
        <v>0</v>
      </c>
    </row>
    <row r="70" spans="1:7" s="25" customFormat="1" ht="15.75" thickBot="1" x14ac:dyDescent="0.25">
      <c r="A70" s="153">
        <f t="shared" si="2"/>
        <v>68</v>
      </c>
      <c r="B70" s="147" t="s">
        <v>229</v>
      </c>
      <c r="C70" s="148" t="s">
        <v>231</v>
      </c>
      <c r="D70" s="149" t="s">
        <v>70</v>
      </c>
      <c r="E70" s="154">
        <v>2</v>
      </c>
      <c r="F70" s="132"/>
      <c r="G70" s="143">
        <f t="shared" si="1"/>
        <v>0</v>
      </c>
    </row>
    <row r="71" spans="1:7" s="25" customFormat="1" ht="15.75" thickBot="1" x14ac:dyDescent="0.25">
      <c r="A71" s="153">
        <f t="shared" si="2"/>
        <v>69</v>
      </c>
      <c r="B71" s="147" t="s">
        <v>184</v>
      </c>
      <c r="C71" s="148" t="s">
        <v>232</v>
      </c>
      <c r="D71" s="149" t="s">
        <v>70</v>
      </c>
      <c r="E71" s="154">
        <v>1</v>
      </c>
      <c r="F71" s="132"/>
      <c r="G71" s="143">
        <f t="shared" si="1"/>
        <v>0</v>
      </c>
    </row>
    <row r="72" spans="1:7" s="25" customFormat="1" ht="15.75" thickBot="1" x14ac:dyDescent="0.25">
      <c r="A72" s="153">
        <f t="shared" si="2"/>
        <v>70</v>
      </c>
      <c r="B72" s="147" t="s">
        <v>184</v>
      </c>
      <c r="C72" s="148" t="s">
        <v>233</v>
      </c>
      <c r="D72" s="149" t="s">
        <v>70</v>
      </c>
      <c r="E72" s="154">
        <v>0</v>
      </c>
      <c r="F72" s="132"/>
      <c r="G72" s="143">
        <f t="shared" si="1"/>
        <v>0</v>
      </c>
    </row>
    <row r="73" spans="1:7" s="25" customFormat="1" ht="15.75" thickBot="1" x14ac:dyDescent="0.25">
      <c r="A73" s="153">
        <f t="shared" si="2"/>
        <v>71</v>
      </c>
      <c r="B73" s="147" t="s">
        <v>184</v>
      </c>
      <c r="C73" s="148" t="s">
        <v>234</v>
      </c>
      <c r="D73" s="149" t="s">
        <v>70</v>
      </c>
      <c r="E73" s="154">
        <v>1</v>
      </c>
      <c r="F73" s="132"/>
      <c r="G73" s="143">
        <f t="shared" si="1"/>
        <v>0</v>
      </c>
    </row>
    <row r="74" spans="1:7" s="25" customFormat="1" ht="15.75" thickBot="1" x14ac:dyDescent="0.25">
      <c r="A74" s="153">
        <f t="shared" si="2"/>
        <v>72</v>
      </c>
      <c r="B74" s="147" t="s">
        <v>184</v>
      </c>
      <c r="C74" s="148" t="s">
        <v>235</v>
      </c>
      <c r="D74" s="149" t="s">
        <v>70</v>
      </c>
      <c r="E74" s="154">
        <v>0</v>
      </c>
      <c r="F74" s="132"/>
      <c r="G74" s="143">
        <f t="shared" si="1"/>
        <v>0</v>
      </c>
    </row>
    <row r="75" spans="1:7" s="25" customFormat="1" ht="15.75" thickBot="1" x14ac:dyDescent="0.25">
      <c r="A75" s="153">
        <f t="shared" si="2"/>
        <v>73</v>
      </c>
      <c r="B75" s="147" t="s">
        <v>184</v>
      </c>
      <c r="C75" s="148" t="s">
        <v>236</v>
      </c>
      <c r="D75" s="149" t="s">
        <v>70</v>
      </c>
      <c r="E75" s="156">
        <v>6</v>
      </c>
      <c r="F75" s="132"/>
      <c r="G75" s="143">
        <f t="shared" si="1"/>
        <v>0</v>
      </c>
    </row>
    <row r="76" spans="1:7" s="25" customFormat="1" ht="15.75" thickBot="1" x14ac:dyDescent="0.25">
      <c r="A76" s="153">
        <f t="shared" si="2"/>
        <v>74</v>
      </c>
      <c r="B76" s="147" t="s">
        <v>237</v>
      </c>
      <c r="C76" s="148" t="s">
        <v>238</v>
      </c>
      <c r="D76" s="149" t="s">
        <v>70</v>
      </c>
      <c r="E76" s="156">
        <v>0</v>
      </c>
      <c r="F76" s="132"/>
      <c r="G76" s="143">
        <f t="shared" si="1"/>
        <v>0</v>
      </c>
    </row>
    <row r="77" spans="1:7" s="25" customFormat="1" ht="15.75" thickBot="1" x14ac:dyDescent="0.25">
      <c r="A77" s="153">
        <f t="shared" si="2"/>
        <v>75</v>
      </c>
      <c r="B77" s="147" t="s">
        <v>237</v>
      </c>
      <c r="C77" s="148" t="s">
        <v>239</v>
      </c>
      <c r="D77" s="149" t="s">
        <v>70</v>
      </c>
      <c r="E77" s="156">
        <v>0</v>
      </c>
      <c r="F77" s="132"/>
      <c r="G77" s="143">
        <f t="shared" si="1"/>
        <v>0</v>
      </c>
    </row>
    <row r="78" spans="1:7" s="25" customFormat="1" ht="26.25" thickBot="1" x14ac:dyDescent="0.25">
      <c r="A78" s="153">
        <f t="shared" si="2"/>
        <v>76</v>
      </c>
      <c r="B78" s="147" t="s">
        <v>184</v>
      </c>
      <c r="C78" s="148" t="s">
        <v>240</v>
      </c>
      <c r="D78" s="149" t="s">
        <v>70</v>
      </c>
      <c r="E78" s="156">
        <v>0</v>
      </c>
      <c r="F78" s="132"/>
      <c r="G78" s="143">
        <f t="shared" si="1"/>
        <v>0</v>
      </c>
    </row>
    <row r="79" spans="1:7" s="25" customFormat="1" ht="26.25" thickBot="1" x14ac:dyDescent="0.25">
      <c r="A79" s="153">
        <f t="shared" si="2"/>
        <v>77</v>
      </c>
      <c r="B79" s="147" t="s">
        <v>106</v>
      </c>
      <c r="C79" s="148" t="s">
        <v>241</v>
      </c>
      <c r="D79" s="149" t="s">
        <v>70</v>
      </c>
      <c r="E79" s="154">
        <v>3</v>
      </c>
      <c r="F79" s="132"/>
      <c r="G79" s="143">
        <f t="shared" si="1"/>
        <v>0</v>
      </c>
    </row>
    <row r="80" spans="1:7" s="25" customFormat="1" ht="26.25" thickBot="1" x14ac:dyDescent="0.25">
      <c r="A80" s="153">
        <f t="shared" si="2"/>
        <v>78</v>
      </c>
      <c r="B80" s="147" t="s">
        <v>242</v>
      </c>
      <c r="C80" s="148" t="s">
        <v>243</v>
      </c>
      <c r="D80" s="149" t="s">
        <v>70</v>
      </c>
      <c r="E80" s="154">
        <v>3</v>
      </c>
      <c r="F80" s="132"/>
      <c r="G80" s="143">
        <f t="shared" si="1"/>
        <v>0</v>
      </c>
    </row>
    <row r="81" spans="1:7" s="25" customFormat="1" ht="26.25" thickBot="1" x14ac:dyDescent="0.25">
      <c r="A81" s="153">
        <f t="shared" si="2"/>
        <v>79</v>
      </c>
      <c r="B81" s="147" t="s">
        <v>184</v>
      </c>
      <c r="C81" s="148" t="s">
        <v>244</v>
      </c>
      <c r="D81" s="149" t="s">
        <v>70</v>
      </c>
      <c r="E81" s="154">
        <v>1</v>
      </c>
      <c r="F81" s="132"/>
      <c r="G81" s="143">
        <f t="shared" si="1"/>
        <v>0</v>
      </c>
    </row>
    <row r="82" spans="1:7" s="25" customFormat="1" ht="26.25" thickBot="1" x14ac:dyDescent="0.25">
      <c r="A82" s="153">
        <f t="shared" si="2"/>
        <v>80</v>
      </c>
      <c r="B82" s="147" t="s">
        <v>107</v>
      </c>
      <c r="C82" s="148" t="s">
        <v>108</v>
      </c>
      <c r="D82" s="149" t="s">
        <v>70</v>
      </c>
      <c r="E82" s="156">
        <v>0</v>
      </c>
      <c r="F82" s="132"/>
      <c r="G82" s="143">
        <f t="shared" si="1"/>
        <v>0</v>
      </c>
    </row>
    <row r="83" spans="1:7" s="25" customFormat="1" ht="26.25" thickBot="1" x14ac:dyDescent="0.25">
      <c r="A83" s="153">
        <f t="shared" si="2"/>
        <v>81</v>
      </c>
      <c r="B83" s="147" t="s">
        <v>245</v>
      </c>
      <c r="C83" s="148" t="s">
        <v>246</v>
      </c>
      <c r="D83" s="149" t="s">
        <v>70</v>
      </c>
      <c r="E83" s="156">
        <v>0</v>
      </c>
      <c r="F83" s="132"/>
      <c r="G83" s="143">
        <f t="shared" si="1"/>
        <v>0</v>
      </c>
    </row>
    <row r="84" spans="1:7" s="25" customFormat="1" ht="26.25" thickBot="1" x14ac:dyDescent="0.25">
      <c r="A84" s="153">
        <f t="shared" si="2"/>
        <v>82</v>
      </c>
      <c r="B84" s="147" t="s">
        <v>184</v>
      </c>
      <c r="C84" s="148" t="s">
        <v>247</v>
      </c>
      <c r="D84" s="149" t="s">
        <v>70</v>
      </c>
      <c r="E84" s="156">
        <v>1</v>
      </c>
      <c r="F84" s="132"/>
      <c r="G84" s="143">
        <f t="shared" si="1"/>
        <v>0</v>
      </c>
    </row>
    <row r="85" spans="1:7" s="25" customFormat="1" ht="15.75" thickBot="1" x14ac:dyDescent="0.25">
      <c r="A85" s="153">
        <f t="shared" si="2"/>
        <v>83</v>
      </c>
      <c r="B85" s="147" t="s">
        <v>109</v>
      </c>
      <c r="C85" s="148" t="s">
        <v>248</v>
      </c>
      <c r="D85" s="149" t="s">
        <v>72</v>
      </c>
      <c r="E85" s="156">
        <v>2</v>
      </c>
      <c r="F85" s="132"/>
      <c r="G85" s="143">
        <f t="shared" si="1"/>
        <v>0</v>
      </c>
    </row>
    <row r="86" spans="1:7" s="25" customFormat="1" ht="15.75" thickBot="1" x14ac:dyDescent="0.25">
      <c r="A86" s="153">
        <f t="shared" si="2"/>
        <v>84</v>
      </c>
      <c r="B86" s="147" t="s">
        <v>249</v>
      </c>
      <c r="C86" s="148" t="s">
        <v>250</v>
      </c>
      <c r="D86" s="149" t="s">
        <v>70</v>
      </c>
      <c r="E86" s="156">
        <v>0</v>
      </c>
      <c r="F86" s="132"/>
      <c r="G86" s="143">
        <f t="shared" si="1"/>
        <v>0</v>
      </c>
    </row>
    <row r="87" spans="1:7" s="25" customFormat="1" ht="15.75" thickBot="1" x14ac:dyDescent="0.25">
      <c r="A87" s="153">
        <f t="shared" si="2"/>
        <v>85</v>
      </c>
      <c r="B87" s="147" t="s">
        <v>251</v>
      </c>
      <c r="C87" s="148" t="s">
        <v>252</v>
      </c>
      <c r="D87" s="149" t="s">
        <v>70</v>
      </c>
      <c r="E87" s="156">
        <v>6</v>
      </c>
      <c r="F87" s="132"/>
      <c r="G87" s="143">
        <f t="shared" si="1"/>
        <v>0</v>
      </c>
    </row>
    <row r="88" spans="1:7" s="25" customFormat="1" ht="15.75" thickBot="1" x14ac:dyDescent="0.25">
      <c r="A88" s="153">
        <f t="shared" si="2"/>
        <v>86</v>
      </c>
      <c r="B88" s="147" t="s">
        <v>253</v>
      </c>
      <c r="C88" s="148" t="s">
        <v>254</v>
      </c>
      <c r="D88" s="149" t="s">
        <v>70</v>
      </c>
      <c r="E88" s="156">
        <v>1</v>
      </c>
      <c r="F88" s="132"/>
      <c r="G88" s="143">
        <f t="shared" si="1"/>
        <v>0</v>
      </c>
    </row>
    <row r="89" spans="1:7" s="25" customFormat="1" ht="15.75" thickBot="1" x14ac:dyDescent="0.25">
      <c r="A89" s="153">
        <f t="shared" si="2"/>
        <v>87</v>
      </c>
      <c r="B89" s="147" t="s">
        <v>255</v>
      </c>
      <c r="C89" s="148" t="s">
        <v>256</v>
      </c>
      <c r="D89" s="149" t="s">
        <v>70</v>
      </c>
      <c r="E89" s="156">
        <v>1</v>
      </c>
      <c r="F89" s="132"/>
      <c r="G89" s="143">
        <f t="shared" si="1"/>
        <v>0</v>
      </c>
    </row>
    <row r="90" spans="1:7" s="25" customFormat="1" ht="15.75" thickBot="1" x14ac:dyDescent="0.25">
      <c r="A90" s="153">
        <f t="shared" si="2"/>
        <v>88</v>
      </c>
      <c r="B90" s="147" t="s">
        <v>110</v>
      </c>
      <c r="C90" s="148" t="s">
        <v>111</v>
      </c>
      <c r="D90" s="149" t="s">
        <v>70</v>
      </c>
      <c r="E90" s="156">
        <v>2</v>
      </c>
      <c r="F90" s="132"/>
      <c r="G90" s="143">
        <f t="shared" si="1"/>
        <v>0</v>
      </c>
    </row>
    <row r="91" spans="1:7" s="25" customFormat="1" ht="15.75" thickBot="1" x14ac:dyDescent="0.25">
      <c r="A91" s="153">
        <f t="shared" si="2"/>
        <v>89</v>
      </c>
      <c r="B91" s="147" t="s">
        <v>257</v>
      </c>
      <c r="C91" s="148" t="s">
        <v>112</v>
      </c>
      <c r="D91" s="149" t="s">
        <v>70</v>
      </c>
      <c r="E91" s="156">
        <v>0</v>
      </c>
      <c r="F91" s="132"/>
      <c r="G91" s="143">
        <f t="shared" si="1"/>
        <v>0</v>
      </c>
    </row>
    <row r="92" spans="1:7" s="25" customFormat="1" ht="15.75" thickBot="1" x14ac:dyDescent="0.25">
      <c r="A92" s="153">
        <f t="shared" si="2"/>
        <v>90</v>
      </c>
      <c r="B92" s="147">
        <v>60600605</v>
      </c>
      <c r="C92" s="148" t="s">
        <v>114</v>
      </c>
      <c r="D92" s="149" t="s">
        <v>72</v>
      </c>
      <c r="E92" s="156">
        <v>467</v>
      </c>
      <c r="F92" s="132"/>
      <c r="G92" s="143">
        <f t="shared" si="1"/>
        <v>0</v>
      </c>
    </row>
    <row r="93" spans="1:7" s="25" customFormat="1" ht="15.75" thickBot="1" x14ac:dyDescent="0.25">
      <c r="A93" s="153">
        <f t="shared" si="2"/>
        <v>91</v>
      </c>
      <c r="B93" s="147" t="s">
        <v>113</v>
      </c>
      <c r="C93" s="148" t="s">
        <v>258</v>
      </c>
      <c r="D93" s="149" t="s">
        <v>72</v>
      </c>
      <c r="E93" s="156">
        <v>1232</v>
      </c>
      <c r="F93" s="132"/>
      <c r="G93" s="143">
        <f t="shared" si="1"/>
        <v>0</v>
      </c>
    </row>
    <row r="94" spans="1:7" s="25" customFormat="1" ht="15.75" thickBot="1" x14ac:dyDescent="0.25">
      <c r="A94" s="153">
        <f t="shared" si="2"/>
        <v>92</v>
      </c>
      <c r="B94" s="147" t="s">
        <v>184</v>
      </c>
      <c r="C94" s="148" t="s">
        <v>259</v>
      </c>
      <c r="D94" s="149" t="s">
        <v>70</v>
      </c>
      <c r="E94" s="156">
        <v>2</v>
      </c>
      <c r="F94" s="132"/>
      <c r="G94" s="143">
        <f t="shared" si="1"/>
        <v>0</v>
      </c>
    </row>
    <row r="95" spans="1:7" s="25" customFormat="1" ht="15.75" thickBot="1" x14ac:dyDescent="0.25">
      <c r="A95" s="153">
        <f t="shared" si="2"/>
        <v>93</v>
      </c>
      <c r="B95" s="147" t="s">
        <v>115</v>
      </c>
      <c r="C95" s="148" t="s">
        <v>116</v>
      </c>
      <c r="D95" s="149" t="s">
        <v>85</v>
      </c>
      <c r="E95" s="156">
        <v>5</v>
      </c>
      <c r="F95" s="132"/>
      <c r="G95" s="143">
        <f t="shared" si="1"/>
        <v>0</v>
      </c>
    </row>
    <row r="96" spans="1:7" s="25" customFormat="1" ht="15.75" thickBot="1" x14ac:dyDescent="0.25">
      <c r="A96" s="153">
        <f t="shared" si="2"/>
        <v>94</v>
      </c>
      <c r="B96" s="147">
        <v>66900200</v>
      </c>
      <c r="C96" s="148" t="s">
        <v>162</v>
      </c>
      <c r="D96" s="149" t="s">
        <v>67</v>
      </c>
      <c r="E96" s="156">
        <v>2713</v>
      </c>
      <c r="F96" s="132"/>
      <c r="G96" s="143">
        <f t="shared" si="1"/>
        <v>0</v>
      </c>
    </row>
    <row r="97" spans="1:7" s="25" customFormat="1" ht="15.75" thickBot="1" x14ac:dyDescent="0.25">
      <c r="A97" s="153">
        <f t="shared" si="2"/>
        <v>95</v>
      </c>
      <c r="B97" s="147">
        <v>66900530</v>
      </c>
      <c r="C97" s="148" t="s">
        <v>159</v>
      </c>
      <c r="D97" s="149" t="s">
        <v>70</v>
      </c>
      <c r="E97" s="156">
        <v>1</v>
      </c>
      <c r="F97" s="132"/>
      <c r="G97" s="143">
        <f t="shared" si="1"/>
        <v>0</v>
      </c>
    </row>
    <row r="98" spans="1:7" s="25" customFormat="1" ht="15.75" thickBot="1" x14ac:dyDescent="0.25">
      <c r="A98" s="153">
        <f t="shared" si="2"/>
        <v>96</v>
      </c>
      <c r="B98" s="147">
        <v>66901001</v>
      </c>
      <c r="C98" s="148" t="s">
        <v>160</v>
      </c>
      <c r="D98" s="149" t="s">
        <v>119</v>
      </c>
      <c r="E98" s="156">
        <v>1</v>
      </c>
      <c r="F98" s="132"/>
      <c r="G98" s="143">
        <f t="shared" si="1"/>
        <v>0</v>
      </c>
    </row>
    <row r="99" spans="1:7" s="25" customFormat="1" ht="15.75" thickBot="1" x14ac:dyDescent="0.25">
      <c r="A99" s="153">
        <f t="shared" si="2"/>
        <v>97</v>
      </c>
      <c r="B99" s="147">
        <v>66901003</v>
      </c>
      <c r="C99" s="148" t="s">
        <v>161</v>
      </c>
      <c r="D99" s="149" t="s">
        <v>119</v>
      </c>
      <c r="E99" s="156">
        <v>1</v>
      </c>
      <c r="F99" s="132"/>
      <c r="G99" s="143">
        <f t="shared" si="1"/>
        <v>0</v>
      </c>
    </row>
    <row r="100" spans="1:7" s="25" customFormat="1" ht="15.75" thickBot="1" x14ac:dyDescent="0.25">
      <c r="A100" s="153">
        <f t="shared" si="2"/>
        <v>98</v>
      </c>
      <c r="B100" s="147">
        <v>66901006</v>
      </c>
      <c r="C100" s="148" t="s">
        <v>260</v>
      </c>
      <c r="D100" s="149" t="s">
        <v>261</v>
      </c>
      <c r="E100" s="156">
        <v>20</v>
      </c>
      <c r="F100" s="132"/>
      <c r="G100" s="143">
        <f t="shared" si="1"/>
        <v>0</v>
      </c>
    </row>
    <row r="101" spans="1:7" s="25" customFormat="1" ht="15.75" thickBot="1" x14ac:dyDescent="0.25">
      <c r="A101" s="153">
        <f t="shared" si="2"/>
        <v>99</v>
      </c>
      <c r="B101" s="147" t="s">
        <v>117</v>
      </c>
      <c r="C101" s="148" t="s">
        <v>118</v>
      </c>
      <c r="D101" s="149" t="s">
        <v>119</v>
      </c>
      <c r="E101" s="156">
        <v>1</v>
      </c>
      <c r="F101" s="132"/>
      <c r="G101" s="143">
        <f t="shared" si="1"/>
        <v>0</v>
      </c>
    </row>
    <row r="102" spans="1:7" s="25" customFormat="1" ht="15.75" thickBot="1" x14ac:dyDescent="0.25">
      <c r="A102" s="153">
        <f t="shared" si="2"/>
        <v>100</v>
      </c>
      <c r="B102" s="147" t="s">
        <v>262</v>
      </c>
      <c r="C102" s="148" t="s">
        <v>263</v>
      </c>
      <c r="D102" s="149" t="s">
        <v>87</v>
      </c>
      <c r="E102" s="156">
        <v>0</v>
      </c>
      <c r="F102" s="132"/>
      <c r="G102" s="143">
        <f t="shared" si="1"/>
        <v>0</v>
      </c>
    </row>
    <row r="103" spans="1:7" s="25" customFormat="1" ht="15.75" thickBot="1" x14ac:dyDescent="0.25">
      <c r="A103" s="153">
        <f t="shared" si="2"/>
        <v>101</v>
      </c>
      <c r="B103" s="147" t="s">
        <v>264</v>
      </c>
      <c r="C103" s="148" t="s">
        <v>265</v>
      </c>
      <c r="D103" s="149" t="s">
        <v>87</v>
      </c>
      <c r="E103" s="156">
        <v>8</v>
      </c>
      <c r="F103" s="132"/>
      <c r="G103" s="143">
        <f t="shared" si="1"/>
        <v>0</v>
      </c>
    </row>
    <row r="104" spans="1:7" s="25" customFormat="1" ht="15.75" thickBot="1" x14ac:dyDescent="0.25">
      <c r="A104" s="153">
        <f t="shared" si="2"/>
        <v>102</v>
      </c>
      <c r="B104" s="147" t="s">
        <v>266</v>
      </c>
      <c r="C104" s="148" t="s">
        <v>267</v>
      </c>
      <c r="D104" s="149" t="s">
        <v>87</v>
      </c>
      <c r="E104" s="156">
        <v>0</v>
      </c>
      <c r="F104" s="132"/>
      <c r="G104" s="143">
        <f t="shared" si="1"/>
        <v>0</v>
      </c>
    </row>
    <row r="105" spans="1:7" s="25" customFormat="1" ht="15.75" thickBot="1" x14ac:dyDescent="0.25">
      <c r="A105" s="153">
        <f t="shared" si="2"/>
        <v>103</v>
      </c>
      <c r="B105" s="147" t="s">
        <v>268</v>
      </c>
      <c r="C105" s="148" t="s">
        <v>269</v>
      </c>
      <c r="D105" s="149" t="s">
        <v>87</v>
      </c>
      <c r="E105" s="156">
        <v>6</v>
      </c>
      <c r="F105" s="132"/>
      <c r="G105" s="143">
        <f t="shared" si="1"/>
        <v>0</v>
      </c>
    </row>
    <row r="106" spans="1:7" s="25" customFormat="1" ht="15.75" thickBot="1" x14ac:dyDescent="0.25">
      <c r="A106" s="153">
        <f t="shared" si="2"/>
        <v>104</v>
      </c>
      <c r="B106" s="147" t="s">
        <v>270</v>
      </c>
      <c r="C106" s="148" t="s">
        <v>271</v>
      </c>
      <c r="D106" s="149" t="s">
        <v>87</v>
      </c>
      <c r="E106" s="156">
        <v>14</v>
      </c>
      <c r="F106" s="132"/>
      <c r="G106" s="143">
        <f t="shared" si="1"/>
        <v>0</v>
      </c>
    </row>
    <row r="107" spans="1:7" s="25" customFormat="1" ht="15.75" thickBot="1" x14ac:dyDescent="0.25">
      <c r="A107" s="153">
        <f t="shared" si="2"/>
        <v>105</v>
      </c>
      <c r="B107" s="147" t="s">
        <v>120</v>
      </c>
      <c r="C107" s="148" t="s">
        <v>121</v>
      </c>
      <c r="D107" s="149" t="s">
        <v>70</v>
      </c>
      <c r="E107" s="156">
        <v>3</v>
      </c>
      <c r="F107" s="132"/>
      <c r="G107" s="143">
        <f t="shared" si="1"/>
        <v>0</v>
      </c>
    </row>
    <row r="108" spans="1:7" s="25" customFormat="1" ht="15.75" thickBot="1" x14ac:dyDescent="0.25">
      <c r="A108" s="153">
        <f t="shared" si="2"/>
        <v>106</v>
      </c>
      <c r="B108" s="147" t="s">
        <v>122</v>
      </c>
      <c r="C108" s="148" t="s">
        <v>272</v>
      </c>
      <c r="D108" s="149" t="s">
        <v>70</v>
      </c>
      <c r="E108" s="156">
        <v>1</v>
      </c>
      <c r="F108" s="132"/>
      <c r="G108" s="143">
        <f t="shared" si="1"/>
        <v>0</v>
      </c>
    </row>
    <row r="109" spans="1:7" s="25" customFormat="1" ht="15.75" thickBot="1" x14ac:dyDescent="0.25">
      <c r="A109" s="153">
        <f t="shared" si="2"/>
        <v>107</v>
      </c>
      <c r="B109" s="147" t="s">
        <v>123</v>
      </c>
      <c r="C109" s="148" t="s">
        <v>124</v>
      </c>
      <c r="D109" s="149" t="s">
        <v>70</v>
      </c>
      <c r="E109" s="156">
        <v>1</v>
      </c>
      <c r="F109" s="132"/>
      <c r="G109" s="143">
        <f t="shared" si="1"/>
        <v>0</v>
      </c>
    </row>
    <row r="110" spans="1:7" s="25" customFormat="1" ht="15.75" thickBot="1" x14ac:dyDescent="0.25">
      <c r="A110" s="153">
        <f t="shared" si="2"/>
        <v>108</v>
      </c>
      <c r="B110" s="147" t="s">
        <v>273</v>
      </c>
      <c r="C110" s="148" t="s">
        <v>125</v>
      </c>
      <c r="D110" s="149" t="s">
        <v>70</v>
      </c>
      <c r="E110" s="156">
        <v>1</v>
      </c>
      <c r="F110" s="132"/>
      <c r="G110" s="143">
        <f t="shared" si="1"/>
        <v>0</v>
      </c>
    </row>
    <row r="111" spans="1:7" s="25" customFormat="1" ht="15.75" thickBot="1" x14ac:dyDescent="0.25">
      <c r="A111" s="153">
        <f t="shared" si="2"/>
        <v>109</v>
      </c>
      <c r="B111" s="147">
        <v>78000400</v>
      </c>
      <c r="C111" s="148" t="s">
        <v>274</v>
      </c>
      <c r="D111" s="149" t="s">
        <v>72</v>
      </c>
      <c r="E111" s="156">
        <v>0</v>
      </c>
      <c r="F111" s="132"/>
      <c r="G111" s="143">
        <f t="shared" si="1"/>
        <v>0</v>
      </c>
    </row>
    <row r="112" spans="1:7" s="25" customFormat="1" ht="15.75" thickBot="1" x14ac:dyDescent="0.25">
      <c r="A112" s="153">
        <f t="shared" si="2"/>
        <v>110</v>
      </c>
      <c r="B112" s="147">
        <v>78000650</v>
      </c>
      <c r="C112" s="148" t="s">
        <v>275</v>
      </c>
      <c r="D112" s="149" t="s">
        <v>72</v>
      </c>
      <c r="E112" s="156">
        <v>119</v>
      </c>
      <c r="F112" s="132"/>
      <c r="G112" s="143">
        <f t="shared" si="1"/>
        <v>0</v>
      </c>
    </row>
    <row r="113" spans="1:7" s="25" customFormat="1" ht="15.75" thickBot="1" x14ac:dyDescent="0.25">
      <c r="A113" s="153">
        <f t="shared" si="2"/>
        <v>111</v>
      </c>
      <c r="B113" s="147" t="s">
        <v>131</v>
      </c>
      <c r="C113" s="148" t="s">
        <v>132</v>
      </c>
      <c r="D113" s="149" t="s">
        <v>72</v>
      </c>
      <c r="E113" s="156">
        <v>59</v>
      </c>
      <c r="F113" s="132"/>
      <c r="G113" s="143">
        <f t="shared" si="1"/>
        <v>0</v>
      </c>
    </row>
    <row r="114" spans="1:7" s="25" customFormat="1" ht="26.25" thickBot="1" x14ac:dyDescent="0.25">
      <c r="A114" s="153">
        <f t="shared" si="2"/>
        <v>112</v>
      </c>
      <c r="B114" s="147" t="s">
        <v>133</v>
      </c>
      <c r="C114" s="148" t="s">
        <v>134</v>
      </c>
      <c r="D114" s="149" t="s">
        <v>72</v>
      </c>
      <c r="E114" s="156">
        <v>799</v>
      </c>
      <c r="F114" s="132"/>
      <c r="G114" s="143">
        <f t="shared" si="1"/>
        <v>0</v>
      </c>
    </row>
    <row r="115" spans="1:7" s="25" customFormat="1" ht="26.25" thickBot="1" x14ac:dyDescent="0.25">
      <c r="A115" s="153">
        <f t="shared" si="2"/>
        <v>113</v>
      </c>
      <c r="B115" s="147" t="s">
        <v>135</v>
      </c>
      <c r="C115" s="148" t="s">
        <v>136</v>
      </c>
      <c r="D115" s="149" t="s">
        <v>72</v>
      </c>
      <c r="E115" s="156">
        <v>285</v>
      </c>
      <c r="F115" s="132"/>
      <c r="G115" s="143">
        <f t="shared" si="1"/>
        <v>0</v>
      </c>
    </row>
    <row r="116" spans="1:7" s="25" customFormat="1" ht="15.75" thickBot="1" x14ac:dyDescent="0.25">
      <c r="A116" s="153">
        <f t="shared" si="2"/>
        <v>114</v>
      </c>
      <c r="B116" s="147" t="s">
        <v>137</v>
      </c>
      <c r="C116" s="148" t="s">
        <v>138</v>
      </c>
      <c r="D116" s="149" t="s">
        <v>70</v>
      </c>
      <c r="E116" s="156">
        <v>0</v>
      </c>
      <c r="F116" s="132"/>
      <c r="G116" s="143">
        <f t="shared" si="1"/>
        <v>0</v>
      </c>
    </row>
    <row r="117" spans="1:7" s="25" customFormat="1" ht="15.75" thickBot="1" x14ac:dyDescent="0.25">
      <c r="A117" s="153">
        <f t="shared" si="2"/>
        <v>115</v>
      </c>
      <c r="B117" s="147" t="s">
        <v>139</v>
      </c>
      <c r="C117" s="148" t="s">
        <v>140</v>
      </c>
      <c r="D117" s="149" t="s">
        <v>70</v>
      </c>
      <c r="E117" s="156">
        <v>0</v>
      </c>
      <c r="F117" s="132"/>
      <c r="G117" s="143">
        <f t="shared" si="1"/>
        <v>0</v>
      </c>
    </row>
    <row r="118" spans="1:7" s="25" customFormat="1" ht="15.75" thickBot="1" x14ac:dyDescent="0.25">
      <c r="A118" s="153">
        <f t="shared" si="2"/>
        <v>116</v>
      </c>
      <c r="B118" s="147" t="s">
        <v>141</v>
      </c>
      <c r="C118" s="148" t="s">
        <v>142</v>
      </c>
      <c r="D118" s="149" t="s">
        <v>72</v>
      </c>
      <c r="E118" s="156">
        <v>1170</v>
      </c>
      <c r="F118" s="132"/>
      <c r="G118" s="143">
        <f t="shared" si="1"/>
        <v>0</v>
      </c>
    </row>
    <row r="119" spans="1:7" s="25" customFormat="1" ht="15.75" thickBot="1" x14ac:dyDescent="0.25">
      <c r="A119" s="153">
        <f t="shared" si="2"/>
        <v>117</v>
      </c>
      <c r="B119" s="147" t="s">
        <v>143</v>
      </c>
      <c r="C119" s="148" t="s">
        <v>144</v>
      </c>
      <c r="D119" s="149" t="s">
        <v>70</v>
      </c>
      <c r="E119" s="156">
        <v>7</v>
      </c>
      <c r="F119" s="132"/>
      <c r="G119" s="143">
        <f t="shared" si="1"/>
        <v>0</v>
      </c>
    </row>
    <row r="120" spans="1:7" s="25" customFormat="1" ht="15.75" thickBot="1" x14ac:dyDescent="0.25">
      <c r="A120" s="153">
        <f t="shared" si="2"/>
        <v>118</v>
      </c>
      <c r="B120" s="147" t="s">
        <v>145</v>
      </c>
      <c r="C120" s="148" t="s">
        <v>146</v>
      </c>
      <c r="D120" s="149" t="s">
        <v>70</v>
      </c>
      <c r="E120" s="156">
        <v>7</v>
      </c>
      <c r="F120" s="132"/>
      <c r="G120" s="143">
        <f t="shared" si="1"/>
        <v>0</v>
      </c>
    </row>
    <row r="121" spans="1:7" s="25" customFormat="1" ht="26.25" thickBot="1" x14ac:dyDescent="0.25">
      <c r="A121" s="153">
        <f t="shared" si="2"/>
        <v>119</v>
      </c>
      <c r="B121" s="147" t="s">
        <v>147</v>
      </c>
      <c r="C121" s="148" t="s">
        <v>148</v>
      </c>
      <c r="D121" s="149" t="s">
        <v>70</v>
      </c>
      <c r="E121" s="156">
        <v>0</v>
      </c>
      <c r="F121" s="132"/>
      <c r="G121" s="143">
        <f t="shared" si="1"/>
        <v>0</v>
      </c>
    </row>
    <row r="122" spans="1:7" s="25" customFormat="1" ht="15.75" thickBot="1" x14ac:dyDescent="0.25">
      <c r="A122" s="153">
        <f t="shared" si="2"/>
        <v>120</v>
      </c>
      <c r="B122" s="147" t="s">
        <v>149</v>
      </c>
      <c r="C122" s="148" t="s">
        <v>150</v>
      </c>
      <c r="D122" s="149" t="s">
        <v>70</v>
      </c>
      <c r="E122" s="156">
        <v>7</v>
      </c>
      <c r="F122" s="132"/>
      <c r="G122" s="143">
        <f t="shared" si="1"/>
        <v>0</v>
      </c>
    </row>
    <row r="123" spans="1:7" s="25" customFormat="1" ht="15.75" thickBot="1" x14ac:dyDescent="0.25">
      <c r="A123" s="153">
        <f t="shared" si="2"/>
        <v>121</v>
      </c>
      <c r="B123" s="147" t="s">
        <v>151</v>
      </c>
      <c r="C123" s="148" t="s">
        <v>152</v>
      </c>
      <c r="D123" s="149" t="s">
        <v>70</v>
      </c>
      <c r="E123" s="156">
        <v>7</v>
      </c>
      <c r="F123" s="132"/>
      <c r="G123" s="143">
        <f t="shared" si="1"/>
        <v>0</v>
      </c>
    </row>
    <row r="124" spans="1:7" s="25" customFormat="1" ht="15.75" thickBot="1" x14ac:dyDescent="0.25">
      <c r="A124" s="153">
        <f t="shared" si="2"/>
        <v>122</v>
      </c>
      <c r="B124" s="147" t="s">
        <v>153</v>
      </c>
      <c r="C124" s="148" t="s">
        <v>154</v>
      </c>
      <c r="D124" s="149" t="s">
        <v>70</v>
      </c>
      <c r="E124" s="156">
        <v>0</v>
      </c>
      <c r="F124" s="132"/>
      <c r="G124" s="143">
        <f t="shared" si="1"/>
        <v>0</v>
      </c>
    </row>
    <row r="125" spans="1:7" s="25" customFormat="1" ht="15.75" thickBot="1" x14ac:dyDescent="0.25">
      <c r="A125" s="153">
        <f t="shared" si="2"/>
        <v>123</v>
      </c>
      <c r="B125" s="147" t="s">
        <v>155</v>
      </c>
      <c r="C125" s="148" t="s">
        <v>156</v>
      </c>
      <c r="D125" s="149" t="s">
        <v>119</v>
      </c>
      <c r="E125" s="156">
        <v>1</v>
      </c>
      <c r="F125" s="132"/>
      <c r="G125" s="143">
        <f t="shared" si="1"/>
        <v>0</v>
      </c>
    </row>
    <row r="126" spans="1:7" s="25" customFormat="1" ht="15.75" thickBot="1" x14ac:dyDescent="0.25">
      <c r="A126" s="153">
        <f t="shared" si="2"/>
        <v>124</v>
      </c>
      <c r="B126" s="147" t="s">
        <v>157</v>
      </c>
      <c r="C126" s="148" t="s">
        <v>158</v>
      </c>
      <c r="D126" s="149" t="s">
        <v>70</v>
      </c>
      <c r="E126" s="156">
        <v>4</v>
      </c>
      <c r="F126" s="132"/>
      <c r="G126" s="143">
        <f t="shared" si="1"/>
        <v>0</v>
      </c>
    </row>
    <row r="127" spans="1:7" s="25" customFormat="1" ht="15.75" thickBot="1" x14ac:dyDescent="0.25">
      <c r="A127" s="153">
        <f t="shared" si="2"/>
        <v>125</v>
      </c>
      <c r="B127" s="147">
        <v>159</v>
      </c>
      <c r="C127" s="148" t="s">
        <v>276</v>
      </c>
      <c r="D127" s="149" t="s">
        <v>70</v>
      </c>
      <c r="E127" s="156">
        <v>0</v>
      </c>
      <c r="F127" s="132"/>
      <c r="G127" s="143">
        <f t="shared" si="1"/>
        <v>0</v>
      </c>
    </row>
    <row r="128" spans="1:7" s="25" customFormat="1" ht="15.75" thickBot="1" x14ac:dyDescent="0.25">
      <c r="A128" s="153">
        <f t="shared" si="2"/>
        <v>126</v>
      </c>
      <c r="B128" s="147" t="s">
        <v>277</v>
      </c>
      <c r="C128" s="148" t="s">
        <v>278</v>
      </c>
      <c r="D128" s="149" t="s">
        <v>70</v>
      </c>
      <c r="E128" s="156">
        <v>0</v>
      </c>
      <c r="F128" s="132"/>
      <c r="G128" s="143">
        <f t="shared" si="1"/>
        <v>0</v>
      </c>
    </row>
    <row r="129" spans="1:7" s="25" customFormat="1" ht="15.75" thickBot="1" x14ac:dyDescent="0.25">
      <c r="A129" s="153">
        <f t="shared" si="2"/>
        <v>127</v>
      </c>
      <c r="B129" s="147" t="s">
        <v>279</v>
      </c>
      <c r="C129" s="148" t="s">
        <v>280</v>
      </c>
      <c r="D129" s="149" t="s">
        <v>70</v>
      </c>
      <c r="E129" s="156">
        <v>1</v>
      </c>
      <c r="F129" s="132"/>
      <c r="G129" s="143">
        <f t="shared" si="1"/>
        <v>0</v>
      </c>
    </row>
    <row r="130" spans="1:7" s="25" customFormat="1" ht="15.75" thickBot="1" x14ac:dyDescent="0.25">
      <c r="A130" s="153">
        <f t="shared" si="2"/>
        <v>128</v>
      </c>
      <c r="B130" s="147" t="s">
        <v>279</v>
      </c>
      <c r="C130" s="148" t="s">
        <v>281</v>
      </c>
      <c r="D130" s="149" t="s">
        <v>70</v>
      </c>
      <c r="E130" s="156">
        <v>4</v>
      </c>
      <c r="F130" s="132"/>
      <c r="G130" s="143">
        <f t="shared" si="1"/>
        <v>0</v>
      </c>
    </row>
    <row r="131" spans="1:7" s="25" customFormat="1" ht="15.75" thickBot="1" x14ac:dyDescent="0.25">
      <c r="A131" s="153">
        <f t="shared" si="2"/>
        <v>129</v>
      </c>
      <c r="B131" s="147" t="s">
        <v>279</v>
      </c>
      <c r="C131" s="148" t="s">
        <v>282</v>
      </c>
      <c r="D131" s="149" t="s">
        <v>70</v>
      </c>
      <c r="E131" s="156">
        <v>0</v>
      </c>
      <c r="F131" s="132"/>
      <c r="G131" s="143">
        <f t="shared" si="1"/>
        <v>0</v>
      </c>
    </row>
    <row r="132" spans="1:7" s="25" customFormat="1" ht="15.75" thickBot="1" x14ac:dyDescent="0.25">
      <c r="A132" s="153">
        <f t="shared" ref="A132" si="3">A131+1</f>
        <v>130</v>
      </c>
      <c r="B132" s="150" t="s">
        <v>279</v>
      </c>
      <c r="C132" s="151" t="s">
        <v>283</v>
      </c>
      <c r="D132" s="152" t="s">
        <v>70</v>
      </c>
      <c r="E132" s="156">
        <v>3</v>
      </c>
      <c r="F132" s="132"/>
      <c r="G132" s="143">
        <f t="shared" si="1"/>
        <v>0</v>
      </c>
    </row>
    <row r="133" spans="1:7" ht="17.25" thickBot="1" x14ac:dyDescent="0.3">
      <c r="A133" s="145">
        <v>131</v>
      </c>
      <c r="B133" s="240" t="s">
        <v>288</v>
      </c>
      <c r="C133" s="240"/>
      <c r="D133" s="240"/>
      <c r="E133" s="240"/>
      <c r="F133" s="240"/>
      <c r="G133" s="48">
        <f>SUM(G3:G132)</f>
        <v>0</v>
      </c>
    </row>
    <row r="134" spans="1:7" ht="16.5" x14ac:dyDescent="0.25">
      <c r="A134" s="41"/>
      <c r="B134" s="41"/>
      <c r="C134" s="42"/>
      <c r="D134" s="41"/>
      <c r="E134" s="41"/>
      <c r="F134" s="41"/>
      <c r="G134" s="41"/>
    </row>
    <row r="135" spans="1:7" ht="16.5" x14ac:dyDescent="0.25">
      <c r="A135" s="41"/>
      <c r="B135" s="41"/>
      <c r="C135" s="42"/>
      <c r="D135" s="41"/>
      <c r="E135" s="41"/>
      <c r="F135" s="41"/>
      <c r="G135" s="41"/>
    </row>
  </sheetData>
  <sheetProtection algorithmName="SHA-512" hashValue="hOxi9a6qjqBetWImeOZb4NU25puGsSUf6m7KtdinmbiTgo0rSdFEIBTubBVpf5zEFeRDlFxl2c8D05K5XXDTuQ==" saltValue="3PSXl5G7XOqloEM4VyDwtA==" spinCount="100000" sheet="1" objects="1" scenarios="1"/>
  <mergeCells count="2">
    <mergeCell ref="A1:G1"/>
    <mergeCell ref="B133:F133"/>
  </mergeCells>
  <pageMargins left="0.7" right="0.7" top="0.75" bottom="0.75" header="0.3" footer="0.3"/>
  <pageSetup paperSize="17" scale="82" fitToHeight="0" orientation="portrait" r:id="rId1"/>
  <rowBreaks count="1" manualBreakCount="1">
    <brk id="67" max="6" man="1"/>
  </rowBreaks>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5</vt:i4>
      </vt:variant>
      <vt:variant>
        <vt:lpstr>Named Ranges</vt:lpstr>
      </vt:variant>
      <vt:variant>
        <vt:i4>8</vt:i4>
      </vt:variant>
    </vt:vector>
  </HeadingPairs>
  <TitlesOfParts>
    <vt:vector size="13" baseType="lpstr">
      <vt:lpstr>Master Bid Tab</vt:lpstr>
      <vt:lpstr>Award Criteria Figure</vt:lpstr>
      <vt:lpstr>22334 S. Oakley-Garfield Blvd</vt:lpstr>
      <vt:lpstr>22335 E. 94th St</vt:lpstr>
      <vt:lpstr>22336 S. Oakley-58th St</vt:lpstr>
      <vt:lpstr>'22334 S. Oakley-Garfield Blvd'!Print_Area</vt:lpstr>
      <vt:lpstr>'22335 E. 94th St'!Print_Area</vt:lpstr>
      <vt:lpstr>'22336 S. Oakley-58th St'!Print_Area</vt:lpstr>
      <vt:lpstr>'Award Criteria Figure'!Print_Area</vt:lpstr>
      <vt:lpstr>'Master Bid Tab'!Print_Area</vt:lpstr>
      <vt:lpstr>'22334 S. Oakley-Garfield Blvd'!Print_Titles</vt:lpstr>
      <vt:lpstr>'22335 E. 94th St'!Print_Titles</vt:lpstr>
      <vt:lpstr>'22336 S. Oakley-58th St'!Print_Titles</vt:lpstr>
    </vt:vector>
  </TitlesOfParts>
  <Manager/>
  <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Montenegro, Patricia</dc:creator>
  <cp:keywords/>
  <dc:description/>
  <cp:lastModifiedBy>James Borkman</cp:lastModifiedBy>
  <cp:revision/>
  <dcterms:created xsi:type="dcterms:W3CDTF">2018-01-03T19:56:21Z</dcterms:created>
  <dcterms:modified xsi:type="dcterms:W3CDTF">2024-12-19T16:24:42Z</dcterms:modified>
  <cp:category/>
  <cp:contentStatus/>
</cp:coreProperties>
</file>