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Chicago Department of Transportation\WPA Streets\112th Loomis\Construction\04 IFB\"/>
    </mc:Choice>
  </mc:AlternateContent>
  <xr:revisionPtr revIDLastSave="0" documentId="13_ncr:1_{7DEDD62A-C319-4F44-91EE-82D3598BA591}" xr6:coauthVersionLast="47" xr6:coauthVersionMax="47" xr10:uidLastSave="{00000000-0000-0000-0000-000000000000}"/>
  <bookViews>
    <workbookView xWindow="5400" yWindow="1215" windowWidth="19500" windowHeight="13125" xr2:uid="{00000000-000D-0000-FFFF-FFFF00000000}"/>
  </bookViews>
  <sheets>
    <sheet name="Master Bid Tab" sheetId="1" r:id="rId1"/>
    <sheet name="Award Criteria Figure" sheetId="5" r:id="rId2"/>
    <sheet name="22306 W. 112th" sheetId="13" r:id="rId3"/>
    <sheet name="22307 S. Loomis" sheetId="12" r:id="rId4"/>
  </sheets>
  <externalReferences>
    <externalReference r:id="rId5"/>
    <externalReference r:id="rId6"/>
  </externalReferences>
  <definedNames>
    <definedName name="_xlnm.Print_Area" localSheetId="2">'22306 W. 112th'!$A$1:$G$106</definedName>
    <definedName name="_xlnm.Print_Area" localSheetId="3">'22307 S. Loomis'!$A$1:$G$106</definedName>
    <definedName name="_xlnm.Print_Area" localSheetId="1">'Award Criteria Figure'!$A$1:$C$48</definedName>
    <definedName name="_xlnm.Print_Area" localSheetId="0">'Master Bid Tab'!$A$1:$D$38</definedName>
    <definedName name="_xlnm.Print_Titles" localSheetId="2">'22306 W. 112th'!$2:$2</definedName>
    <definedName name="_xlnm.Print_Titles" localSheetId="3">'22307 S. Loomis'!$2:$2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2" l="1"/>
  <c r="G96" i="13"/>
  <c r="G4" i="12"/>
  <c r="G5" i="12"/>
  <c r="G6" i="12"/>
  <c r="G7" i="12"/>
  <c r="G8" i="12"/>
  <c r="G9" i="12"/>
  <c r="G10" i="12"/>
  <c r="G11" i="12"/>
  <c r="G12" i="12"/>
  <c r="G13" i="12"/>
  <c r="G14" i="12"/>
  <c r="G15" i="12"/>
  <c r="G5" i="13"/>
  <c r="G6" i="13"/>
  <c r="G7" i="13"/>
  <c r="G4" i="13"/>
  <c r="G8" i="13"/>
  <c r="G9" i="13"/>
  <c r="G10" i="13"/>
  <c r="G11" i="13"/>
  <c r="G12" i="13"/>
  <c r="G21" i="13"/>
  <c r="G23" i="13"/>
  <c r="G27" i="13"/>
  <c r="G28" i="13"/>
  <c r="G30" i="13"/>
  <c r="G34" i="13"/>
  <c r="G35" i="13"/>
  <c r="G36" i="13"/>
  <c r="G38" i="13"/>
  <c r="G40" i="13"/>
  <c r="G42" i="13"/>
  <c r="G43" i="13"/>
  <c r="G44" i="13"/>
  <c r="G47" i="13"/>
  <c r="G48" i="13"/>
  <c r="G49" i="13"/>
  <c r="G52" i="13"/>
  <c r="G54" i="13"/>
  <c r="G57" i="13"/>
  <c r="G58" i="13"/>
  <c r="G59" i="13"/>
  <c r="G60" i="13"/>
  <c r="G64" i="13"/>
  <c r="G66" i="13"/>
  <c r="G68" i="13"/>
  <c r="G69" i="13"/>
  <c r="G70" i="13"/>
  <c r="G71" i="13"/>
  <c r="G72" i="13"/>
  <c r="G75" i="13"/>
  <c r="G76" i="13"/>
  <c r="G77" i="13"/>
  <c r="G78" i="13"/>
  <c r="G79" i="13"/>
  <c r="G80" i="13"/>
  <c r="G81" i="13"/>
  <c r="G82" i="13"/>
  <c r="G83" i="13"/>
  <c r="G84" i="13"/>
  <c r="G85" i="13"/>
  <c r="G86" i="13"/>
  <c r="G87" i="13"/>
  <c r="G88" i="13"/>
  <c r="G89" i="13"/>
  <c r="G90" i="13"/>
  <c r="G91" i="13"/>
  <c r="G92" i="13"/>
  <c r="G93" i="13"/>
  <c r="G94" i="13"/>
  <c r="G95" i="13"/>
  <c r="G97" i="13"/>
  <c r="G98" i="13"/>
  <c r="G99" i="13"/>
  <c r="G100" i="13"/>
  <c r="G101" i="13"/>
  <c r="G102" i="13"/>
  <c r="G104" i="13"/>
  <c r="G105" i="13"/>
  <c r="G3" i="13"/>
  <c r="G103" i="13"/>
  <c r="G74" i="13"/>
  <c r="G73" i="13"/>
  <c r="G67" i="13"/>
  <c r="G65" i="13"/>
  <c r="G63" i="13"/>
  <c r="G62" i="13"/>
  <c r="G61" i="13"/>
  <c r="G56" i="13"/>
  <c r="G55" i="13"/>
  <c r="G53" i="13"/>
  <c r="G51" i="13"/>
  <c r="G50" i="13"/>
  <c r="G46" i="13"/>
  <c r="G45" i="13"/>
  <c r="G41" i="13"/>
  <c r="G39" i="13"/>
  <c r="G37" i="13"/>
  <c r="G33" i="13"/>
  <c r="G32" i="13"/>
  <c r="G31" i="13"/>
  <c r="G29" i="13"/>
  <c r="G26" i="13"/>
  <c r="G25" i="13"/>
  <c r="G24" i="13"/>
  <c r="G22" i="13"/>
  <c r="G20" i="13"/>
  <c r="G19" i="13"/>
  <c r="G18" i="13"/>
  <c r="G17" i="13"/>
  <c r="G16" i="13"/>
  <c r="G15" i="13"/>
  <c r="G14" i="13"/>
  <c r="G13" i="13"/>
  <c r="G106" i="13" l="1"/>
  <c r="D10" i="1" s="1"/>
  <c r="G19" i="12"/>
  <c r="G20" i="12"/>
  <c r="G23" i="12"/>
  <c r="G26" i="12"/>
  <c r="G31" i="12"/>
  <c r="G34" i="12"/>
  <c r="G35" i="12"/>
  <c r="G38" i="12"/>
  <c r="G39" i="12"/>
  <c r="G45" i="12"/>
  <c r="G46" i="12"/>
  <c r="G47" i="12"/>
  <c r="G48" i="12"/>
  <c r="G49" i="12"/>
  <c r="G50" i="12"/>
  <c r="G51" i="12"/>
  <c r="G52" i="12"/>
  <c r="G53" i="12"/>
  <c r="G54" i="12"/>
  <c r="G55" i="12"/>
  <c r="G56" i="12"/>
  <c r="G57" i="12"/>
  <c r="G58" i="12"/>
  <c r="G59" i="12"/>
  <c r="G61" i="12"/>
  <c r="G62" i="12"/>
  <c r="G63" i="12"/>
  <c r="G64" i="12"/>
  <c r="G65" i="12"/>
  <c r="G67" i="12"/>
  <c r="G68" i="12"/>
  <c r="G70" i="12"/>
  <c r="G71" i="12"/>
  <c r="G72" i="12"/>
  <c r="G73" i="12"/>
  <c r="G74" i="12"/>
  <c r="G78" i="12"/>
  <c r="G79" i="12"/>
  <c r="G80" i="12"/>
  <c r="G81" i="12"/>
  <c r="G82" i="12"/>
  <c r="G83" i="12"/>
  <c r="G84" i="12"/>
  <c r="G85" i="12"/>
  <c r="G86" i="12"/>
  <c r="G87" i="12"/>
  <c r="G88" i="12"/>
  <c r="G89" i="12"/>
  <c r="G90" i="12"/>
  <c r="G91" i="12"/>
  <c r="G92" i="12"/>
  <c r="G93" i="12"/>
  <c r="G94" i="12"/>
  <c r="G96" i="12"/>
  <c r="G97" i="12"/>
  <c r="G98" i="12"/>
  <c r="G99" i="12"/>
  <c r="G100" i="12"/>
  <c r="G101" i="12"/>
  <c r="G102" i="12"/>
  <c r="G103" i="12"/>
  <c r="G105" i="12"/>
  <c r="G3" i="12"/>
  <c r="G104" i="12"/>
  <c r="G77" i="12"/>
  <c r="G76" i="12"/>
  <c r="G75" i="12"/>
  <c r="G69" i="12"/>
  <c r="G66" i="12"/>
  <c r="G60" i="12"/>
  <c r="G44" i="12"/>
  <c r="G43" i="12"/>
  <c r="G42" i="12"/>
  <c r="G41" i="12"/>
  <c r="G40" i="12"/>
  <c r="G37" i="12"/>
  <c r="G36" i="12"/>
  <c r="G33" i="12"/>
  <c r="G32" i="12"/>
  <c r="G30" i="12"/>
  <c r="G29" i="12"/>
  <c r="G28" i="12"/>
  <c r="G27" i="12"/>
  <c r="G25" i="12"/>
  <c r="G24" i="12"/>
  <c r="G22" i="12"/>
  <c r="G21" i="12"/>
  <c r="G18" i="12"/>
  <c r="G17" i="12"/>
  <c r="G16" i="12"/>
  <c r="G106" i="12" l="1"/>
  <c r="B2" i="13"/>
  <c r="B2" i="12"/>
  <c r="D17" i="1" l="1"/>
  <c r="D13" i="1" l="1"/>
  <c r="D20" i="1"/>
  <c r="D23" i="1" l="1"/>
  <c r="C7" i="5"/>
  <c r="C10" i="5" l="1"/>
  <c r="C22" i="5" l="1"/>
  <c r="C24" i="5" s="1"/>
  <c r="C14" i="5"/>
  <c r="C16" i="5" s="1"/>
  <c r="C30" i="5"/>
  <c r="C32" i="5" s="1"/>
  <c r="C18" i="5"/>
  <c r="C20" i="5" s="1"/>
  <c r="C26" i="5"/>
  <c r="C28" i="5" s="1"/>
  <c r="C12" i="5"/>
  <c r="C34" i="5"/>
  <c r="C35" i="5" l="1"/>
  <c r="C36" i="5" s="1"/>
  <c r="C38" i="5" s="1"/>
  <c r="D24" i="1" s="1"/>
</calcChain>
</file>

<file path=xl/sharedStrings.xml><?xml version="1.0" encoding="utf-8"?>
<sst xmlns="http://schemas.openxmlformats.org/spreadsheetml/2006/main" count="660" uniqueCount="261">
  <si>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</si>
  <si>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</si>
  <si>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</si>
  <si>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</si>
  <si>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</si>
  <si>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</si>
  <si>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</si>
  <si>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</si>
  <si>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</si>
  <si>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</si>
  <si>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</si>
  <si>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</si>
  <si>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</si>
  <si>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</si>
  <si>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</si>
  <si>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</si>
  <si>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</si>
  <si>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</si>
  <si>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</si>
  <si>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</si>
  <si>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</si>
  <si>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</si>
  <si>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</si>
  <si>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</si>
  <si>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</si>
  <si>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</si>
  <si>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</si>
  <si>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</si>
  <si>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</si>
  <si>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</si>
  <si>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</si>
  <si>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</si>
  <si>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</si>
  <si>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</si>
  <si>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</si>
  <si>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</si>
  <si>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</si>
  <si>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</si>
  <si>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</si>
  <si>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</si>
  <si>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</si>
  <si>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</si>
  <si>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</si>
  <si>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</si>
  <si>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</si>
  <si>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</si>
  <si>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</si>
  <si>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</si>
  <si>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</si>
  <si>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</si>
  <si>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t>Total Base Bid</t>
  </si>
  <si>
    <t xml:space="preserve">Total Award Criteria Figure </t>
  </si>
  <si>
    <r>
      <t xml:space="preserve">SURETY INFORMATION
</t>
    </r>
    <r>
      <rPr>
        <b/>
        <sz val="8"/>
        <color theme="1"/>
        <rFont val="Arial Narrow"/>
        <family val="2"/>
      </rPr>
      <t>(Provide Legal Name and address of Surety)</t>
    </r>
  </si>
  <si>
    <r>
      <t xml:space="preserve">Prior to submitting your bid electronically, please do the following:
1.	</t>
    </r>
    <r>
      <rPr>
        <b/>
        <sz val="10"/>
        <color theme="1"/>
        <rFont val="Arial Narrow"/>
        <family val="2"/>
      </rPr>
      <t>Ensure</t>
    </r>
    <r>
      <rPr>
        <sz val="10"/>
        <color theme="1"/>
        <rFont val="Arial Narrow"/>
        <family val="2"/>
      </rPr>
      <t xml:space="preserve"> ALL SEVEN (7)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bids@pbchicago.com and james.borkman@cityofchicago.org.  </t>
    </r>
  </si>
  <si>
    <t>EARTH EXCAVATION</t>
  </si>
  <si>
    <t>TREE PROTECTION</t>
  </si>
  <si>
    <t>TRENCH BACKFILL</t>
  </si>
  <si>
    <t>TOPSOIL FURNISH AND PLACE, 4-INCH</t>
  </si>
  <si>
    <t>SODDING, SALT TOLERANT</t>
  </si>
  <si>
    <t>SHREDDED HARDWOOD BARK MULCH</t>
  </si>
  <si>
    <t>PORTLAND CEMENT CONCRETE BASE COURSE, 7-INCH</t>
  </si>
  <si>
    <t>BITUMINOUS MATERIALS (TACK COAT)</t>
  </si>
  <si>
    <t>LEVELING BINDER (MACHINE METHOD), N50 1-1/2 INCH</t>
  </si>
  <si>
    <t>BITUMINOUS COST ADJUSTMENT</t>
  </si>
  <si>
    <t>LINEAR DETECTABLE WARNING TILES (CAST IRON)</t>
  </si>
  <si>
    <t>CONCRETE CURB, TYPE B</t>
  </si>
  <si>
    <t>SAW CUTTING PAVEMENT</t>
  </si>
  <si>
    <t>DRIVEWAY AND ALLEY RETURN PAVEMENT REMOVAL (SPECIAL)</t>
  </si>
  <si>
    <t>HOT-MIX ASPHALT SURFACE REMOVAL, VARIABLE DEPTH</t>
  </si>
  <si>
    <t>PAVEMENT REMOVAL</t>
  </si>
  <si>
    <t>COMBINATION CURB AND GUTTER REMOVAL</t>
  </si>
  <si>
    <t>REMOVING CATCH BASINS</t>
  </si>
  <si>
    <t>SEWER CLEANING AND TELEVISING</t>
  </si>
  <si>
    <t>SIGN SUPPORT POST, DIG METHOD</t>
  </si>
  <si>
    <t>REMOVE AND SALVAGE SIGN PANEL</t>
  </si>
  <si>
    <t>REMOVING MANHOLES</t>
  </si>
  <si>
    <t>TRAFFIC CONTROL COMPLETE</t>
  </si>
  <si>
    <t>REGULATED SUBSTANCES PRE-CONSTRUCTION PLAN</t>
  </si>
  <si>
    <t>REGULATED SUBSTANCES FINAL CONSTRUCTION REPORT</t>
  </si>
  <si>
    <t>NON-SPECIAL WASTE DISPOSAL</t>
  </si>
  <si>
    <t>INLET FILTERS</t>
  </si>
  <si>
    <t>SOIL DISPOSAL ANALYSIS</t>
  </si>
  <si>
    <t>CU YD</t>
  </si>
  <si>
    <t>UNIT</t>
  </si>
  <si>
    <t>EACH</t>
  </si>
  <si>
    <t>SQ YD</t>
  </si>
  <si>
    <t>POUND</t>
  </si>
  <si>
    <t>TON</t>
  </si>
  <si>
    <t>CAL MONTH</t>
  </si>
  <si>
    <t>SQ FT</t>
  </si>
  <si>
    <t>FOOT</t>
  </si>
  <si>
    <t>L SUM</t>
  </si>
  <si>
    <t>GRAND TOTAL AWARD CRITERIA FIGURE - ALL STREETS</t>
  </si>
  <si>
    <t>CDOT3110010</t>
  </si>
  <si>
    <t>SAND CUSHION, VARIABLE DEPTH</t>
  </si>
  <si>
    <t>PROTECTIVE COAT</t>
  </si>
  <si>
    <t>TRENCH AND BACKFILL WITH SCREENINGS</t>
  </si>
  <si>
    <t>LN FT</t>
  </si>
  <si>
    <t>Maroon</t>
  </si>
  <si>
    <t>Blue</t>
  </si>
  <si>
    <t>BID FORM</t>
  </si>
  <si>
    <t>Light Gray</t>
  </si>
  <si>
    <t>Chicago Department of Transporation Works Progress Administration ("WPA") Street Reconstruction</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</si>
  <si>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</si>
  <si>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</si>
  <si>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</si>
  <si>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Amount is fixed and will automatically calculate to determine Totatl Base Bid (Total of all Streets)</t>
  </si>
  <si>
    <t>Amount is fixed and will automatically calculate to determine Totatl Base Bid (Total of All Streets)</t>
  </si>
  <si>
    <t>AWARD CRITERA FIGURE FORMULA</t>
  </si>
  <si>
    <t>20101100C</t>
  </si>
  <si>
    <t>20101210C</t>
  </si>
  <si>
    <t>251K0100C</t>
  </si>
  <si>
    <t>42400200C</t>
  </si>
  <si>
    <t>42400210C</t>
  </si>
  <si>
    <t>42400410C</t>
  </si>
  <si>
    <t>42400420C</t>
  </si>
  <si>
    <t>42400800C</t>
  </si>
  <si>
    <t>44000050C</t>
  </si>
  <si>
    <t>SIDEWALK REMOVAL</t>
  </si>
  <si>
    <t>550Z0108C</t>
  </si>
  <si>
    <t>STORM SEWER, EXTRA STRENGTH VITRIFIED CLAY PIPE, TYPE 2, 8 INCH</t>
  </si>
  <si>
    <t>550Z0132C</t>
  </si>
  <si>
    <t>STORM SEWER, DUCTILE IRON PIPE, TYPE 2, 8 INCH</t>
  </si>
  <si>
    <t>551Z0400C</t>
  </si>
  <si>
    <t>60200105C</t>
  </si>
  <si>
    <t>602Z0115C</t>
  </si>
  <si>
    <t>MANHOLES, TYPE B, 3'-DIAMETER, TYPE 1 FRAME, CLOSED LID (CITY OF CHICAGO)</t>
  </si>
  <si>
    <t>602Z0700C</t>
  </si>
  <si>
    <t>MANHOLES TO BE ADJUSTED</t>
  </si>
  <si>
    <t>60500050C</t>
  </si>
  <si>
    <t>606Z0100C</t>
  </si>
  <si>
    <t>670Z0100C</t>
  </si>
  <si>
    <t>ENGINEER'S FIELD OFFICE</t>
  </si>
  <si>
    <t>701Z0300C</t>
  </si>
  <si>
    <t>724Z0100C</t>
  </si>
  <si>
    <t>724Z0110C</t>
  </si>
  <si>
    <t>729Z0110C</t>
  </si>
  <si>
    <t>729Z0120C</t>
  </si>
  <si>
    <t>SIGN SUPPORT POST, DRILL METHOD</t>
  </si>
  <si>
    <t>701Z0800C</t>
  </si>
  <si>
    <t>AGGREGATE FOR TEMPORARY ACCESS</t>
  </si>
  <si>
    <t>999X0900C</t>
  </si>
  <si>
    <t>DRILL AND GROUT DOWEL AND TIE BARS</t>
  </si>
  <si>
    <t>801Z0100C</t>
  </si>
  <si>
    <t>MAINTENANCE OF STREET LIGHTING SYSTEM</t>
  </si>
  <si>
    <t>810Z0265C</t>
  </si>
  <si>
    <t>CONDUIT IN TRENCH, PVC (SCHEDULE 80), 2" DIA.</t>
  </si>
  <si>
    <t>810Z0285C</t>
  </si>
  <si>
    <t>CONDUIT, DIRECTIONAL BORED, COILABLE NONMETALLIC CONDUIT, SCHEDULE 80, 2" DIA.</t>
  </si>
  <si>
    <t>810Z0300C</t>
  </si>
  <si>
    <t>811Z0210C</t>
  </si>
  <si>
    <t>CONDUIT RISER ATTACHED TO POLE, 2"</t>
  </si>
  <si>
    <t>814Z0120C</t>
  </si>
  <si>
    <t>HANDHOLE, ELECTRIC, WITH 24" FRAME AND COVER</t>
  </si>
  <si>
    <t>814Z0400C</t>
  </si>
  <si>
    <t>CLEAN EXISTING CITY MANHOLE OR HANDHOLE</t>
  </si>
  <si>
    <t>814Z0500C</t>
  </si>
  <si>
    <t>DRILL EXISTING ELECTRIC HANDHOLE OR MANHOLE</t>
  </si>
  <si>
    <t>817Z0220C</t>
  </si>
  <si>
    <t>ELECTRIC CABLE IN CONDUIT, TRIPLEX, 2-1/C NO. 6, 1-1/C NO. 8 GROUND</t>
  </si>
  <si>
    <t>821Z0300C</t>
  </si>
  <si>
    <t>LUMINAIRE, LED, ACORN, ARTERIAL, RESIDENTIAL</t>
  </si>
  <si>
    <t>821Z1300C</t>
  </si>
  <si>
    <t>LUMINAIRE NODE, INTERNAL</t>
  </si>
  <si>
    <t>825Z0200C</t>
  </si>
  <si>
    <t>CONTROLLER, STREET LIGHTING, POLE MOUNTED, CONSTANT POWER, 1-PHASE, 120/240V, 60A</t>
  </si>
  <si>
    <t>83000023C</t>
  </si>
  <si>
    <t>LIGHT POLE, ALUMINUM, DAVIT, 18 FT. M.H., 8 FT DAVIT ARM</t>
  </si>
  <si>
    <t>836Z0210C</t>
  </si>
  <si>
    <t>LIGHT POLE FOUNDATION, METAL, 10" BOLT CIRCLE, 8 5/8" X 5'</t>
  </si>
  <si>
    <t>895Z0100C</t>
  </si>
  <si>
    <t>REMOVE EXISTING STREET LIGHTING EQUIPMENT</t>
  </si>
  <si>
    <t>895Z1100C</t>
  </si>
  <si>
    <t>BREAKDOWN CONCRETE FOUNDATION, LIGHT POLE</t>
  </si>
  <si>
    <t>60500040C</t>
  </si>
  <si>
    <t>GRAND TOTAL BASE BID - ALL STREETS (Total of Lines 4 and 8)</t>
  </si>
  <si>
    <t>West 112th Street &amp; South Loomis Street</t>
  </si>
  <si>
    <t>C1617</t>
  </si>
  <si>
    <t>22306 and 22307</t>
  </si>
  <si>
    <t>Bidders MUST use the Excel File available to bidders from the Aloha Print Group Planroom: https://www.alohaprintgroup.com/planroomc1617 or the
PBC Website (https://pbcchicago.com/?p=120670) to ensure accurate calculations for the Total Base Bid and Total Award Criteria.
Please follow instructions on the Bid Form (below) for Electronic Submission.</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</si>
  <si>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james.borkman@cityofchicago.org and pbc-procurment@cityofchicago.org.  </t>
    </r>
  </si>
  <si>
    <t>TREE REMOVAL (6 TO 15 UNITS DIAMETER)</t>
  </si>
  <si>
    <t>TREE REMOVAL (OVER 15 UNITS DIAMETER)</t>
  </si>
  <si>
    <t>ROOT PRUNING</t>
  </si>
  <si>
    <t>20700220C</t>
  </si>
  <si>
    <t>POROUS GRANULAR EMBANKMENT, SUBGRADE</t>
  </si>
  <si>
    <t>208Z0200C</t>
  </si>
  <si>
    <t>TRENCH BACKFILL, WATERMAIN</t>
  </si>
  <si>
    <t>CDOT25200110</t>
  </si>
  <si>
    <t>********</t>
  </si>
  <si>
    <t>TREE PLANTING 2-1/2 INCH TO 3-INCH B&amp;B</t>
  </si>
  <si>
    <t>SUBBASE GRANULAR MATERIAL, TYPE B, 6-INCH</t>
  </si>
  <si>
    <t>LEVELING BINDER (HAND METHOD), N50</t>
  </si>
  <si>
    <t>HOT-MIX ASPHALT SURFACE COURSE, IL-19, MIX "D", N50, 2 INCH</t>
  </si>
  <si>
    <t>PORTLAND CEMENT CONCRETE DRIVEWAY AND ALLEY PAVEMENTS,
8-INCH</t>
  </si>
  <si>
    <t>PORTLAND CEMENT CONCRETE SIDEWALK 5 INCH</t>
  </si>
  <si>
    <t>PORTLAND CEMENT CONCRETE ADA RAMP 5 INCH</t>
  </si>
  <si>
    <t>PORTLAND CEMENT CONCRETE SIDEWALK 8 INCH</t>
  </si>
  <si>
    <t>PORTLAND CEMENT CONCRETE ADA RAMP 8 INCH</t>
  </si>
  <si>
    <t>CURB REMOVAL</t>
  </si>
  <si>
    <t>550Z0138C</t>
  </si>
  <si>
    <t>STORM SEWER, DUCTILE IRON PIPE, TYPE 2, 18 INCH</t>
  </si>
  <si>
    <t>550Z0140C</t>
  </si>
  <si>
    <t>STORM SEWER, DUCTILE IRON PIPE, TYPE 2, 24 INCH</t>
  </si>
  <si>
    <t>DUCTILE IRON WATER MAIN TEE, 8"X8"</t>
  </si>
  <si>
    <t>561Z0200C</t>
  </si>
  <si>
    <t>WATER MAIN INSTALLED IN OPEN CUT, 8 INCH</t>
  </si>
  <si>
    <t>DUCTILE IRON WATER MAIN REDUCER, 8"X6"</t>
  </si>
  <si>
    <t>56105000C</t>
  </si>
  <si>
    <t>WATER VALVE, 8 INCH</t>
  </si>
  <si>
    <t>DUCTILE IRON WATER MAIN FITTINGS 8" 11.25 DEGREE BEND</t>
  </si>
  <si>
    <t>DUCTILE IRON WATER MAIN FITTINGS 8" 45 DEGREE BEND</t>
  </si>
  <si>
    <t>WATER SERVICE LINE 3/4"</t>
  </si>
  <si>
    <t>WATER SERVICE LINE 1"</t>
  </si>
  <si>
    <t>56400500C</t>
  </si>
  <si>
    <t>REMOVE EXISTING FIRE HYDRANT</t>
  </si>
  <si>
    <t>56400600C</t>
  </si>
  <si>
    <t>HYDRANT INSTALLATION</t>
  </si>
  <si>
    <t>FIRE HYDRANTS (SPECIAL - FLUSHING HYDRANT)</t>
  </si>
  <si>
    <t>565Z0100C</t>
  </si>
  <si>
    <t>REMOVE EXISTING VALVE AND VAULT</t>
  </si>
  <si>
    <t>SERVICE CONTROL VALVE AND BUFFALO BOX</t>
  </si>
  <si>
    <t>RESILIENT WEDGE VALVE 8"</t>
  </si>
  <si>
    <t>CATCH BASINS, TYPE A, 4'-DIAMETER, TYPE 1 FRAME, OPEN LID (CITY OF CHICAGO)</t>
  </si>
  <si>
    <t>ADDITIONAL MASONRY</t>
  </si>
  <si>
    <t>60221100C</t>
  </si>
  <si>
    <t>MANHOLES, TYPE A, 5'-DIAMETER, TYPE 1 FRAME, CLOSED LID (CITY OF CHICAGO)</t>
  </si>
  <si>
    <t>60255500C</t>
  </si>
  <si>
    <t>60265700C</t>
  </si>
  <si>
    <t>VALVE VAULTS TO BE ADJUSTED</t>
  </si>
  <si>
    <t>COMBINATION CONCRETE CURB AND GUTTER, TYPE B-V12</t>
  </si>
  <si>
    <t>CONSTRUCTION SIGN</t>
  </si>
  <si>
    <t xml:space="preserve">REGULATED SUBSTANCES MONITORING </t>
  </si>
  <si>
    <t>CAL DAY</t>
  </si>
  <si>
    <t>720Z0810C</t>
  </si>
  <si>
    <t>SIGN PANEL, TYPE 1, RETROREFLECTIVE</t>
  </si>
  <si>
    <t>REMOVE AND SALVAGE SIGN PANEL AND POLE ASSEMBLY</t>
  </si>
  <si>
    <t>THERMOPLASTIC PAVEMENT MARKING, LINE 6 IN</t>
  </si>
  <si>
    <t>THERMOPLASTIC PAVEMENT MARKING, LINE 24 IN</t>
  </si>
  <si>
    <t>810Z0205C</t>
  </si>
  <si>
    <t>CONDUIT IN TRENCH, GALVANIZED STEEL, 2" DIA.</t>
  </si>
  <si>
    <t>810Z0400C</t>
  </si>
  <si>
    <t>INTERCEPT EXISTING CONDUIT</t>
  </si>
  <si>
    <t>818Z0120C</t>
  </si>
  <si>
    <t>RACK, SECONDARY AERIAL 3 WIRE</t>
  </si>
  <si>
    <t>821Z0860C</t>
  </si>
  <si>
    <t>LUMINAIRE, LED, COBRA HEAD, RESIDENTIAL</t>
  </si>
  <si>
    <t>RELOCATE EXISTING LIGHTING UNIT</t>
  </si>
  <si>
    <t>CDOT-242</t>
  </si>
  <si>
    <t>AERIAL CABLE, 3-1/C NO. 4 WITH MESSENGER WIRE</t>
  </si>
  <si>
    <t>TOTAL FOR 22306/B-4-306 -  W. 112th St.</t>
  </si>
  <si>
    <r>
      <rPr>
        <b/>
        <sz val="14"/>
        <rFont val="Arial Narrow"/>
        <family val="2"/>
      </rPr>
      <t>SCHEDULE OF PRICES</t>
    </r>
    <r>
      <rPr>
        <b/>
        <sz val="10"/>
        <rFont val="Arial Narrow"/>
        <family val="2"/>
      </rPr>
      <t xml:space="preserve">
CHICAGO DEPARTMENT OF TRANSPORTATION WORKS PROGRESS ADMINISTRATION ("WPA") STREET RECONSTRUCTION
LOCATION: W. 112th St. (from S. Fairfield Ave. to S. Rockwell St.)
 CDOT PROJECT NO.: B-4-306 PBC PROJECT NO.: 22306
PBC CONTRACT: C1617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</si>
  <si>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WORKS PROGRESS ADMINISTRATION ("WPA") STREET RECONSTRUCTION
LOCATION: S. Loomis St. (from W. 121st St. to W. 120th St.)
 CDOT PROJECT NO.: B-4-307 PBC PROJECT NO.: 22307
PBC CONTRACT: C1617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</si>
  <si>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22307/B-4-307 -  SOUTH LOOMIS ST.</t>
  </si>
  <si>
    <t>West 112th St.</t>
  </si>
  <si>
    <t>South Loomis St.</t>
  </si>
  <si>
    <t>22306 - West 112th Street</t>
  </si>
  <si>
    <t>22307 - South Loomis Street</t>
  </si>
  <si>
    <t>Base Work Only automatically poulates from each Schedule of Prices Worksheet (Line 104)</t>
  </si>
  <si>
    <t>Equals Line 1 through 8.  Total Base Bid automatically populates.</t>
  </si>
  <si>
    <t>Based on Line 9 (Totat Base Bid figure).  Total Award Criteria Figure (Line 10) automatically populates from Award Criteria Figure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</si>
</sst>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sz val="14"/>
      <color theme="1"/>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8" tint="-0.499984740745262"/>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8"/>
      <color theme="1"/>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s>
  <fills count="24">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87">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11" fillId="0" borderId="0"/>
    <xf numFmtId="9" fontId="12" fillId="0" borderId="0" applyFont="0" applyFill="0" applyBorder="0" applyAlignment="0" applyProtection="0"/>
    <xf numFmtId="0" fontId="11" fillId="0" borderId="0"/>
    <xf numFmtId="0" fontId="12" fillId="0" borderId="0"/>
    <xf numFmtId="0" fontId="29" fillId="0" borderId="0"/>
    <xf numFmtId="0" fontId="11" fillId="0" borderId="0"/>
  </cellStyleXfs>
  <cellXfs count="206">
    <xf numFmtId="0" fontId="0" fillId="0" borderId="0" xfId="0"/>
    <xf numFmtId="0" fontId="1" fillId="0" borderId="0" xfId="0" applyFont="1"/>
    <xf numFmtId="0" fontId="19" fillId="0" borderId="0" xfId="0" applyFont="1"/>
    <xf numFmtId="0" fontId="3" fillId="6" borderId="0" xfId="0" applyFont="1" applyFill="1" applyAlignment="1">
      <alignment horizontal="center" vertical="center" wrapText="1"/>
    </xf>
    <xf numFmtId="0" fontId="8" fillId="0" borderId="0" xfId="0" applyFont="1"/>
    <xf numFmtId="0" fontId="2" fillId="2" borderId="1" xfId="0" applyFont="1" applyFill="1" applyBorder="1"/>
    <xf numFmtId="0" fontId="2" fillId="2" borderId="2" xfId="0" applyFont="1" applyFill="1" applyBorder="1"/>
    <xf numFmtId="0" fontId="5" fillId="3" borderId="3" xfId="0" applyFont="1" applyFill="1" applyBorder="1" applyAlignment="1">
      <alignment horizontal="center" vertical="center"/>
    </xf>
    <xf numFmtId="0" fontId="6" fillId="5" borderId="12" xfId="0" applyFont="1" applyFill="1" applyBorder="1" applyAlignment="1">
      <alignment horizontal="center" vertical="top"/>
    </xf>
    <xf numFmtId="0" fontId="6" fillId="5" borderId="13" xfId="0" applyFont="1" applyFill="1" applyBorder="1" applyAlignment="1">
      <alignment horizontal="left" vertical="top"/>
    </xf>
    <xf numFmtId="0" fontId="27" fillId="0" borderId="18" xfId="0" applyFont="1" applyBorder="1" applyAlignment="1">
      <alignment vertical="top" wrapText="1"/>
    </xf>
    <xf numFmtId="0" fontId="27" fillId="0" borderId="19" xfId="0" applyFont="1" applyBorder="1" applyAlignment="1">
      <alignment vertical="top" wrapText="1"/>
    </xf>
    <xf numFmtId="0" fontId="2" fillId="4" borderId="1" xfId="0" applyFont="1" applyFill="1" applyBorder="1"/>
    <xf numFmtId="0" fontId="2" fillId="4" borderId="2" xfId="0" applyFont="1" applyFill="1" applyBorder="1"/>
    <xf numFmtId="0" fontId="5" fillId="15" borderId="3"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0" fillId="16" borderId="12" xfId="0" applyFont="1" applyFill="1" applyBorder="1" applyAlignment="1">
      <alignment horizontal="center" vertical="center"/>
    </xf>
    <xf numFmtId="0" fontId="30" fillId="16"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17" borderId="1" xfId="0" applyFont="1" applyFill="1" applyBorder="1"/>
    <xf numFmtId="0" fontId="2" fillId="17" borderId="2" xfId="0" applyFont="1" applyFill="1" applyBorder="1"/>
    <xf numFmtId="0" fontId="31" fillId="18" borderId="8" xfId="0" applyFont="1" applyFill="1" applyBorder="1" applyAlignment="1">
      <alignment horizontal="center" vertical="center"/>
    </xf>
    <xf numFmtId="0" fontId="31" fillId="18" borderId="9" xfId="0" applyFont="1" applyFill="1" applyBorder="1"/>
    <xf numFmtId="0" fontId="32" fillId="8" borderId="4" xfId="0" applyFont="1" applyFill="1" applyBorder="1" applyAlignment="1">
      <alignment horizontal="center" vertical="center"/>
    </xf>
    <xf numFmtId="0" fontId="32" fillId="8" borderId="5" xfId="0" applyFont="1" applyFill="1" applyBorder="1"/>
    <xf numFmtId="0" fontId="6" fillId="14" borderId="0" xfId="0" applyFont="1" applyFill="1"/>
    <xf numFmtId="0" fontId="30" fillId="15" borderId="0" xfId="0" applyFont="1" applyFill="1"/>
    <xf numFmtId="0" fontId="33" fillId="7" borderId="0" xfId="0" applyFont="1" applyFill="1" applyAlignment="1">
      <alignment vertical="center" wrapText="1"/>
    </xf>
    <xf numFmtId="0" fontId="33" fillId="7" borderId="0" xfId="0" quotePrefix="1" applyFont="1" applyFill="1" applyAlignment="1">
      <alignment vertical="center" wrapText="1"/>
    </xf>
    <xf numFmtId="0" fontId="35" fillId="7"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8" fillId="2" borderId="25" xfId="0" applyFont="1" applyFill="1" applyBorder="1" applyAlignment="1">
      <alignment horizontal="left" wrapText="1"/>
    </xf>
    <xf numFmtId="0" fontId="38" fillId="2" borderId="26" xfId="0" applyFont="1" applyFill="1" applyBorder="1" applyAlignment="1">
      <alignment horizontal="left" wrapText="1"/>
    </xf>
    <xf numFmtId="0" fontId="38" fillId="2" borderId="26" xfId="0" applyFont="1" applyFill="1" applyBorder="1" applyAlignment="1">
      <alignment horizontal="center" wrapText="1"/>
    </xf>
    <xf numFmtId="164" fontId="38" fillId="2" borderId="26" xfId="0" applyNumberFormat="1" applyFont="1" applyFill="1" applyBorder="1" applyAlignment="1">
      <alignment horizontal="center" wrapText="1"/>
    </xf>
    <xf numFmtId="164" fontId="38" fillId="2" borderId="27" xfId="0" applyNumberFormat="1" applyFont="1" applyFill="1" applyBorder="1" applyAlignment="1">
      <alignment horizontal="center" wrapText="1"/>
    </xf>
    <xf numFmtId="0" fontId="22" fillId="22" borderId="2" xfId="0" applyFont="1" applyFill="1" applyBorder="1" applyAlignment="1">
      <alignment horizontal="left"/>
    </xf>
    <xf numFmtId="0" fontId="33" fillId="7" borderId="0" xfId="0" applyFont="1" applyFill="1" applyAlignment="1">
      <alignment vertical="top" wrapText="1"/>
    </xf>
    <xf numFmtId="0" fontId="43" fillId="7" borderId="0" xfId="0" applyFont="1" applyFill="1" applyAlignment="1">
      <alignment vertical="top" wrapText="1"/>
    </xf>
    <xf numFmtId="0" fontId="18" fillId="4" borderId="29" xfId="0" applyFont="1" applyFill="1" applyBorder="1" applyAlignment="1">
      <alignment horizontal="center" vertical="center"/>
    </xf>
    <xf numFmtId="44" fontId="40" fillId="0" borderId="31" xfId="0" applyNumberFormat="1" applyFont="1" applyBorder="1" applyAlignment="1">
      <alignment horizontal="center" vertical="center"/>
    </xf>
    <xf numFmtId="0" fontId="18" fillId="2" borderId="32" xfId="0" applyFont="1" applyFill="1" applyBorder="1" applyAlignment="1">
      <alignment horizontal="center" vertical="center"/>
    </xf>
    <xf numFmtId="44" fontId="20" fillId="0" borderId="34" xfId="0" applyNumberFormat="1" applyFont="1" applyBorder="1" applyAlignment="1">
      <alignment horizontal="center" vertical="center"/>
    </xf>
    <xf numFmtId="0" fontId="38" fillId="4" borderId="35" xfId="0" applyFont="1" applyFill="1" applyBorder="1" applyAlignment="1">
      <alignment horizontal="left" wrapText="1"/>
    </xf>
    <xf numFmtId="0" fontId="38" fillId="4" borderId="36" xfId="0" applyFont="1" applyFill="1" applyBorder="1" applyAlignment="1">
      <alignment horizontal="left" wrapText="1"/>
    </xf>
    <xf numFmtId="0" fontId="38" fillId="4" borderId="36" xfId="0" applyFont="1" applyFill="1" applyBorder="1" applyAlignment="1">
      <alignment horizontal="center" wrapText="1"/>
    </xf>
    <xf numFmtId="164" fontId="38" fillId="4" borderId="36" xfId="0" applyNumberFormat="1" applyFont="1" applyFill="1" applyBorder="1" applyAlignment="1">
      <alignment horizontal="center" wrapText="1"/>
    </xf>
    <xf numFmtId="164" fontId="38" fillId="4" borderId="37" xfId="0" applyNumberFormat="1" applyFont="1" applyFill="1" applyBorder="1" applyAlignment="1">
      <alignment horizontal="center" wrapText="1"/>
    </xf>
    <xf numFmtId="0" fontId="33" fillId="7" borderId="39" xfId="0" applyFont="1" applyFill="1" applyBorder="1" applyAlignment="1">
      <alignment vertical="center" wrapText="1"/>
    </xf>
    <xf numFmtId="0" fontId="34" fillId="7" borderId="40" xfId="0" applyFont="1" applyFill="1" applyBorder="1" applyAlignment="1">
      <alignment vertical="center" wrapText="1"/>
    </xf>
    <xf numFmtId="0" fontId="34" fillId="7" borderId="42" xfId="0" applyFont="1" applyFill="1" applyBorder="1" applyAlignment="1">
      <alignment vertical="center" wrapText="1"/>
    </xf>
    <xf numFmtId="0" fontId="35" fillId="7" borderId="43" xfId="0" applyFont="1" applyFill="1" applyBorder="1"/>
    <xf numFmtId="44" fontId="5" fillId="11" borderId="50" xfId="0" applyNumberFormat="1" applyFont="1" applyFill="1" applyBorder="1" applyAlignment="1">
      <alignment vertical="center"/>
    </xf>
    <xf numFmtId="44" fontId="5" fillId="13" borderId="50" xfId="0" applyNumberFormat="1" applyFont="1" applyFill="1" applyBorder="1" applyAlignment="1">
      <alignment vertical="center"/>
    </xf>
    <xf numFmtId="0" fontId="2" fillId="2" borderId="47" xfId="0" applyFont="1" applyFill="1" applyBorder="1" applyAlignment="1">
      <alignment horizontal="center" wrapText="1"/>
    </xf>
    <xf numFmtId="0" fontId="5" fillId="3" borderId="42" xfId="0" applyFont="1" applyFill="1" applyBorder="1"/>
    <xf numFmtId="44" fontId="4" fillId="5" borderId="42" xfId="0" applyNumberFormat="1" applyFont="1" applyFill="1" applyBorder="1"/>
    <xf numFmtId="0" fontId="2" fillId="4" borderId="47" xfId="0" applyFont="1" applyFill="1" applyBorder="1" applyAlignment="1">
      <alignment horizontal="center" wrapText="1"/>
    </xf>
    <xf numFmtId="0" fontId="5" fillId="15" borderId="42" xfId="0" applyFont="1" applyFill="1" applyBorder="1"/>
    <xf numFmtId="44" fontId="30" fillId="16" borderId="53" xfId="0" applyNumberFormat="1" applyFont="1" applyFill="1" applyBorder="1" applyAlignment="1">
      <alignment vertical="center"/>
    </xf>
    <xf numFmtId="44" fontId="4" fillId="16" borderId="42" xfId="0" applyNumberFormat="1" applyFont="1" applyFill="1" applyBorder="1"/>
    <xf numFmtId="0" fontId="10" fillId="0" borderId="48" xfId="0" applyFont="1" applyBorder="1" applyAlignment="1">
      <alignment vertical="center" textRotation="90"/>
    </xf>
    <xf numFmtId="0" fontId="2" fillId="17" borderId="47" xfId="0" applyFont="1" applyFill="1" applyBorder="1" applyAlignment="1">
      <alignment horizontal="center" vertical="center" wrapText="1"/>
    </xf>
    <xf numFmtId="44" fontId="23" fillId="19" borderId="49" xfId="0" applyNumberFormat="1" applyFont="1" applyFill="1" applyBorder="1"/>
    <xf numFmtId="0" fontId="10" fillId="0" borderId="51" xfId="0" applyFont="1" applyBorder="1" applyAlignment="1">
      <alignment vertical="center" textRotation="90"/>
    </xf>
    <xf numFmtId="44" fontId="23" fillId="20" borderId="44" xfId="0" applyNumberFormat="1" applyFont="1" applyFill="1" applyBorder="1"/>
    <xf numFmtId="0" fontId="1" fillId="0" borderId="41" xfId="0" applyFont="1" applyBorder="1" applyAlignment="1">
      <alignment horizontal="right" wrapText="1"/>
    </xf>
    <xf numFmtId="0" fontId="1" fillId="0" borderId="43" xfId="0" applyFont="1" applyBorder="1"/>
    <xf numFmtId="0" fontId="1" fillId="0" borderId="56" xfId="0" applyFont="1" applyBorder="1" applyAlignment="1">
      <alignment horizontal="right" wrapText="1"/>
    </xf>
    <xf numFmtId="0" fontId="27" fillId="6" borderId="57" xfId="0" applyFont="1" applyFill="1" applyBorder="1" applyAlignment="1">
      <alignment horizontal="center" vertical="top" wrapText="1"/>
    </xf>
    <xf numFmtId="0" fontId="27" fillId="11" borderId="59" xfId="0" applyFont="1" applyFill="1" applyBorder="1" applyAlignment="1">
      <alignment horizontal="center" vertical="top" wrapText="1"/>
    </xf>
    <xf numFmtId="0" fontId="27" fillId="13" borderId="59" xfId="0" applyFont="1" applyFill="1" applyBorder="1" applyAlignment="1">
      <alignment horizontal="center" vertical="top" wrapText="1"/>
    </xf>
    <xf numFmtId="0" fontId="28" fillId="19" borderId="59" xfId="0" applyFont="1" applyFill="1" applyBorder="1" applyAlignment="1">
      <alignment horizontal="center" vertical="top" wrapText="1"/>
    </xf>
    <xf numFmtId="0" fontId="28" fillId="20" borderId="60" xfId="0" applyFont="1" applyFill="1" applyBorder="1" applyAlignment="1">
      <alignment horizontal="center" vertical="top" wrapText="1"/>
    </xf>
    <xf numFmtId="0" fontId="27" fillId="0" borderId="61" xfId="0" applyFont="1" applyBorder="1" applyAlignment="1">
      <alignment vertical="top" wrapText="1"/>
    </xf>
    <xf numFmtId="0" fontId="15" fillId="7" borderId="65" xfId="0" applyFont="1" applyFill="1" applyBorder="1" applyAlignment="1">
      <alignment horizontal="left" wrapText="1"/>
    </xf>
    <xf numFmtId="0" fontId="43" fillId="7" borderId="66" xfId="0" applyFont="1" applyFill="1" applyBorder="1" applyAlignment="1">
      <alignment vertical="top" wrapText="1"/>
    </xf>
    <xf numFmtId="0" fontId="33" fillId="7" borderId="67" xfId="0" applyFont="1" applyFill="1" applyBorder="1" applyAlignment="1">
      <alignment vertical="top" wrapText="1"/>
    </xf>
    <xf numFmtId="0" fontId="33" fillId="7" borderId="67" xfId="0" applyFont="1" applyFill="1" applyBorder="1" applyAlignment="1">
      <alignment vertical="center" wrapText="1"/>
    </xf>
    <xf numFmtId="0" fontId="33" fillId="7" borderId="67" xfId="0" quotePrefix="1" applyFont="1" applyFill="1" applyBorder="1" applyAlignment="1">
      <alignment vertical="center" wrapText="1"/>
    </xf>
    <xf numFmtId="0" fontId="0" fillId="0" borderId="66" xfId="0" applyBorder="1"/>
    <xf numFmtId="0" fontId="14" fillId="4" borderId="68" xfId="0" applyFont="1" applyFill="1" applyBorder="1" applyAlignment="1">
      <alignment horizontal="center" vertical="center" wrapText="1"/>
    </xf>
    <xf numFmtId="44" fontId="15" fillId="10" borderId="69" xfId="0" applyNumberFormat="1" applyFont="1" applyFill="1" applyBorder="1" applyAlignment="1">
      <alignment horizontal="center" wrapText="1"/>
    </xf>
    <xf numFmtId="0" fontId="17" fillId="4" borderId="67" xfId="0" applyFont="1" applyFill="1" applyBorder="1" applyAlignment="1">
      <alignment horizontal="center"/>
    </xf>
    <xf numFmtId="0" fontId="2" fillId="19" borderId="66" xfId="0" applyFont="1" applyFill="1" applyBorder="1"/>
    <xf numFmtId="0" fontId="2" fillId="19" borderId="0" xfId="0" applyFont="1" applyFill="1"/>
    <xf numFmtId="164" fontId="2" fillId="19" borderId="69" xfId="0" applyNumberFormat="1" applyFont="1" applyFill="1" applyBorder="1"/>
    <xf numFmtId="0" fontId="1" fillId="0" borderId="66" xfId="0" applyFont="1" applyBorder="1"/>
    <xf numFmtId="2" fontId="1" fillId="7" borderId="69" xfId="2" applyNumberFormat="1" applyFont="1" applyFill="1" applyBorder="1" applyProtection="1">
      <protection locked="0"/>
    </xf>
    <xf numFmtId="164" fontId="1" fillId="0" borderId="69" xfId="0" applyNumberFormat="1" applyFont="1" applyBorder="1"/>
    <xf numFmtId="0" fontId="1" fillId="5" borderId="66" xfId="0" applyFont="1" applyFill="1" applyBorder="1"/>
    <xf numFmtId="0" fontId="1" fillId="5" borderId="0" xfId="0" applyFont="1" applyFill="1"/>
    <xf numFmtId="0" fontId="1" fillId="5" borderId="69" xfId="0" applyFont="1" applyFill="1" applyBorder="1"/>
    <xf numFmtId="0" fontId="0" fillId="11" borderId="66" xfId="0" applyFill="1" applyBorder="1"/>
    <xf numFmtId="0" fontId="0" fillId="11" borderId="0" xfId="0" applyFill="1"/>
    <xf numFmtId="164" fontId="1" fillId="5" borderId="69" xfId="0" applyNumberFormat="1" applyFont="1" applyFill="1" applyBorder="1"/>
    <xf numFmtId="44" fontId="20" fillId="12" borderId="71" xfId="0" applyNumberFormat="1" applyFont="1" applyFill="1" applyBorder="1"/>
    <xf numFmtId="0" fontId="1" fillId="0" borderId="73" xfId="0" applyFont="1" applyBorder="1" applyAlignment="1">
      <alignment horizontal="right"/>
    </xf>
    <xf numFmtId="0" fontId="1" fillId="0" borderId="66" xfId="0" applyFont="1" applyBorder="1" applyAlignment="1">
      <alignment horizontal="right"/>
    </xf>
    <xf numFmtId="0" fontId="22" fillId="22" borderId="73" xfId="0" applyFont="1" applyFill="1" applyBorder="1" applyAlignment="1">
      <alignment horizontal="left"/>
    </xf>
    <xf numFmtId="0" fontId="13" fillId="22" borderId="76" xfId="0" applyFont="1" applyFill="1" applyBorder="1"/>
    <xf numFmtId="0" fontId="1" fillId="7" borderId="66" xfId="0" applyFont="1" applyFill="1" applyBorder="1" applyAlignment="1">
      <alignment horizontal="left"/>
    </xf>
    <xf numFmtId="0" fontId="1" fillId="7" borderId="0" xfId="0" applyFont="1" applyFill="1" applyAlignment="1">
      <alignment horizontal="left"/>
    </xf>
    <xf numFmtId="0" fontId="0" fillId="7" borderId="67" xfId="0" applyFill="1" applyBorder="1"/>
    <xf numFmtId="0" fontId="1" fillId="9" borderId="66" xfId="0" applyFont="1" applyFill="1" applyBorder="1" applyAlignment="1">
      <alignment horizontal="left"/>
    </xf>
    <xf numFmtId="0" fontId="1" fillId="9" borderId="0" xfId="0" applyFont="1" applyFill="1" applyAlignment="1">
      <alignment horizontal="left"/>
    </xf>
    <xf numFmtId="0" fontId="0" fillId="9" borderId="67" xfId="0" applyFill="1" applyBorder="1"/>
    <xf numFmtId="0" fontId="22" fillId="23" borderId="77" xfId="0" applyFont="1" applyFill="1" applyBorder="1"/>
    <xf numFmtId="0" fontId="22" fillId="23" borderId="78" xfId="0" applyFont="1" applyFill="1" applyBorder="1"/>
    <xf numFmtId="0" fontId="13" fillId="23" borderId="79" xfId="0" applyFont="1" applyFill="1" applyBorder="1"/>
    <xf numFmtId="164" fontId="39" fillId="5" borderId="24" xfId="0" applyNumberFormat="1" applyFont="1" applyFill="1" applyBorder="1" applyAlignment="1" applyProtection="1">
      <alignment horizontal="center" vertical="center"/>
      <protection locked="0"/>
    </xf>
    <xf numFmtId="164" fontId="39" fillId="16" borderId="28" xfId="0" applyNumberFormat="1" applyFont="1" applyFill="1" applyBorder="1" applyAlignment="1" applyProtection="1">
      <alignment horizontal="center" vertical="center"/>
      <protection locked="0"/>
    </xf>
    <xf numFmtId="0" fontId="15" fillId="7" borderId="64" xfId="0" applyFont="1" applyFill="1" applyBorder="1" applyAlignment="1">
      <alignment vertical="top" wrapText="1"/>
    </xf>
    <xf numFmtId="0" fontId="43" fillId="7" borderId="66" xfId="0" applyFont="1" applyFill="1" applyBorder="1" applyAlignment="1">
      <alignment vertical="top"/>
    </xf>
    <xf numFmtId="44" fontId="5" fillId="11" borderId="50" xfId="0" applyNumberFormat="1" applyFont="1" applyFill="1" applyBorder="1"/>
    <xf numFmtId="44" fontId="5" fillId="13" borderId="50" xfId="0" applyNumberFormat="1" applyFont="1" applyFill="1" applyBorder="1"/>
    <xf numFmtId="44" fontId="6" fillId="5" borderId="53" xfId="0" applyNumberFormat="1" applyFont="1" applyFill="1" applyBorder="1"/>
    <xf numFmtId="44" fontId="7" fillId="6" borderId="49" xfId="0" applyNumberFormat="1" applyFont="1" applyFill="1" applyBorder="1" applyAlignment="1">
      <alignment vertical="center"/>
    </xf>
    <xf numFmtId="44" fontId="7" fillId="6" borderId="49" xfId="0" applyNumberFormat="1" applyFont="1" applyFill="1" applyBorder="1"/>
    <xf numFmtId="0" fontId="43" fillId="7" borderId="0" xfId="0" applyFont="1" applyFill="1" applyAlignment="1">
      <alignment vertical="center" wrapText="1"/>
    </xf>
    <xf numFmtId="0" fontId="43" fillId="7" borderId="0" xfId="0" quotePrefix="1" applyFont="1" applyFill="1" applyAlignment="1">
      <alignment vertical="center" wrapText="1"/>
    </xf>
    <xf numFmtId="0" fontId="43" fillId="7" borderId="39" xfId="0" applyFont="1" applyFill="1" applyBorder="1" applyAlignment="1">
      <alignment vertical="center" wrapText="1"/>
    </xf>
    <xf numFmtId="44" fontId="39" fillId="0" borderId="81" xfId="0" applyNumberFormat="1" applyFont="1" applyBorder="1" applyAlignment="1">
      <alignment horizontal="center" vertical="center"/>
    </xf>
    <xf numFmtId="0" fontId="39" fillId="0" borderId="83" xfId="0" applyFont="1" applyBorder="1" applyAlignment="1">
      <alignment horizontal="center" vertical="center"/>
    </xf>
    <xf numFmtId="0" fontId="39" fillId="0" borderId="82" xfId="0" applyFont="1" applyBorder="1" applyAlignment="1">
      <alignment horizontal="center" vertical="center"/>
    </xf>
    <xf numFmtId="0" fontId="39" fillId="0" borderId="82" xfId="0" applyFont="1" applyBorder="1" applyAlignment="1">
      <alignment horizontal="left" vertical="center" wrapText="1"/>
    </xf>
    <xf numFmtId="0" fontId="39" fillId="0" borderId="84" xfId="0" applyFont="1" applyBorder="1" applyAlignment="1">
      <alignment horizontal="center" vertical="center"/>
    </xf>
    <xf numFmtId="0" fontId="39" fillId="0" borderId="80" xfId="0" applyFont="1" applyBorder="1" applyAlignment="1">
      <alignment horizontal="center" vertical="center"/>
    </xf>
    <xf numFmtId="0" fontId="39" fillId="0" borderId="80" xfId="0" applyFont="1" applyBorder="1" applyAlignment="1">
      <alignment horizontal="left" vertical="center" wrapText="1"/>
    </xf>
    <xf numFmtId="0" fontId="39" fillId="0" borderId="85" xfId="0" applyFont="1" applyBorder="1" applyAlignment="1">
      <alignment horizontal="center" vertical="center"/>
    </xf>
    <xf numFmtId="0" fontId="39" fillId="0" borderId="86" xfId="0" applyFont="1" applyBorder="1" applyAlignment="1">
      <alignment horizontal="center" vertical="center"/>
    </xf>
    <xf numFmtId="0" fontId="39" fillId="0" borderId="86" xfId="0" applyFont="1" applyBorder="1" applyAlignment="1">
      <alignment horizontal="left" vertical="center" wrapText="1"/>
    </xf>
    <xf numFmtId="0" fontId="27" fillId="0" borderId="20" xfId="0" applyFont="1" applyBorder="1" applyAlignment="1">
      <alignment horizontal="left" vertical="top" wrapText="1"/>
    </xf>
    <xf numFmtId="0" fontId="27" fillId="0" borderId="55" xfId="0" applyFont="1" applyBorder="1" applyAlignment="1">
      <alignment horizontal="left" vertical="top" wrapText="1"/>
    </xf>
    <xf numFmtId="0" fontId="27" fillId="0" borderId="62" xfId="0" applyFont="1" applyBorder="1" applyAlignment="1">
      <alignment horizontal="left" vertical="top" wrapText="1"/>
    </xf>
    <xf numFmtId="0" fontId="27" fillId="0" borderId="63" xfId="0" applyFont="1" applyBorder="1" applyAlignment="1">
      <alignment horizontal="left" vertical="top" wrapText="1"/>
    </xf>
    <xf numFmtId="0" fontId="3" fillId="6" borderId="4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25" fillId="0" borderId="43" xfId="0" applyFont="1" applyBorder="1" applyAlignment="1">
      <alignment horizontal="left" vertical="top" wrapText="1"/>
    </xf>
    <xf numFmtId="0" fontId="25" fillId="0" borderId="5" xfId="0" applyFont="1" applyBorder="1" applyAlignment="1">
      <alignment horizontal="left" vertical="top" wrapText="1"/>
    </xf>
    <xf numFmtId="0" fontId="25" fillId="0" borderId="44" xfId="0" applyFont="1" applyBorder="1" applyAlignment="1">
      <alignment horizontal="left" vertical="top" wrapText="1"/>
    </xf>
    <xf numFmtId="0" fontId="27" fillId="0" borderId="18" xfId="0" applyFont="1" applyBorder="1" applyAlignment="1">
      <alignment horizontal="left" vertical="top" wrapText="1"/>
    </xf>
    <xf numFmtId="0" fontId="27" fillId="0" borderId="58" xfId="0" applyFont="1" applyBorder="1" applyAlignment="1">
      <alignment horizontal="left" vertical="top" wrapText="1"/>
    </xf>
    <xf numFmtId="0" fontId="1" fillId="0" borderId="17"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41" fillId="0" borderId="15" xfId="0" applyFont="1" applyBorder="1" applyAlignment="1" applyProtection="1">
      <alignment horizontal="center"/>
      <protection locked="0"/>
    </xf>
    <xf numFmtId="0" fontId="41" fillId="0" borderId="54" xfId="0" applyFont="1" applyBorder="1" applyAlignment="1" applyProtection="1">
      <alignment horizontal="center"/>
      <protection locked="0"/>
    </xf>
    <xf numFmtId="14" fontId="41" fillId="0" borderId="16" xfId="0" applyNumberFormat="1" applyFont="1" applyBorder="1" applyAlignment="1" applyProtection="1">
      <alignment horizontal="center"/>
      <protection locked="0"/>
    </xf>
    <xf numFmtId="0" fontId="41" fillId="0" borderId="16" xfId="0" applyFont="1" applyBorder="1" applyAlignment="1" applyProtection="1">
      <alignment horizontal="center"/>
      <protection locked="0"/>
    </xf>
    <xf numFmtId="0" fontId="41" fillId="0" borderId="55" xfId="0" applyFont="1" applyBorder="1" applyAlignment="1" applyProtection="1">
      <alignment horizontal="center"/>
      <protection locked="0"/>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9" fillId="0" borderId="52" xfId="0" applyFont="1" applyBorder="1" applyAlignment="1">
      <alignment horizontal="center" vertical="center" textRotation="90" wrapText="1"/>
    </xf>
    <xf numFmtId="0" fontId="3" fillId="6" borderId="45" xfId="0" applyFont="1" applyFill="1" applyBorder="1" applyAlignment="1">
      <alignment horizontal="center" wrapText="1"/>
    </xf>
    <xf numFmtId="0" fontId="3" fillId="6" borderId="7" xfId="0" applyFont="1" applyFill="1" applyBorder="1" applyAlignment="1">
      <alignment horizontal="center" wrapText="1"/>
    </xf>
    <xf numFmtId="0" fontId="3" fillId="6" borderId="46" xfId="0" applyFont="1" applyFill="1" applyBorder="1" applyAlignment="1">
      <alignment horizontal="center" wrapText="1"/>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33" fillId="7" borderId="38" xfId="0" applyFont="1" applyFill="1" applyBorder="1" applyAlignment="1">
      <alignment horizontal="left" vertical="top" wrapText="1"/>
    </xf>
    <xf numFmtId="0" fontId="33" fillId="7" borderId="39" xfId="0" applyFont="1" applyFill="1" applyBorder="1" applyAlignment="1">
      <alignment horizontal="left" vertical="top" wrapText="1"/>
    </xf>
    <xf numFmtId="0" fontId="33" fillId="7" borderId="41" xfId="0" applyFont="1" applyFill="1" applyBorder="1" applyAlignment="1">
      <alignment horizontal="left" vertical="center"/>
    </xf>
    <xf numFmtId="0" fontId="33" fillId="7" borderId="0" xfId="0" applyFont="1" applyFill="1" applyAlignment="1">
      <alignment horizontal="left" vertical="center"/>
    </xf>
    <xf numFmtId="0" fontId="33" fillId="7" borderId="41" xfId="0" applyFont="1" applyFill="1" applyBorder="1" applyAlignment="1">
      <alignment horizontal="left" vertical="center" wrapText="1"/>
    </xf>
    <xf numFmtId="0" fontId="33" fillId="7" borderId="0" xfId="0" applyFont="1" applyFill="1" applyAlignment="1">
      <alignment horizontal="left" vertical="center" wrapText="1"/>
    </xf>
    <xf numFmtId="0" fontId="42" fillId="9" borderId="5" xfId="0" applyFont="1" applyFill="1" applyBorder="1" applyAlignment="1" applyProtection="1">
      <alignment horizontal="center"/>
      <protection locked="0"/>
    </xf>
    <xf numFmtId="0" fontId="42" fillId="9" borderId="44" xfId="0" applyFont="1" applyFill="1" applyBorder="1" applyAlignment="1" applyProtection="1">
      <alignment horizontal="center"/>
      <protection locked="0"/>
    </xf>
    <xf numFmtId="0" fontId="17" fillId="21" borderId="45" xfId="0" applyFont="1" applyFill="1" applyBorder="1" applyAlignment="1">
      <alignment horizontal="center" vertical="center" wrapText="1"/>
    </xf>
    <xf numFmtId="0" fontId="17" fillId="21" borderId="7" xfId="0" applyFont="1" applyFill="1" applyBorder="1" applyAlignment="1">
      <alignment horizontal="center" vertical="center"/>
    </xf>
    <xf numFmtId="0" fontId="17" fillId="21" borderId="46" xfId="0" applyFont="1" applyFill="1" applyBorder="1" applyAlignment="1">
      <alignment horizontal="center" vertical="center"/>
    </xf>
    <xf numFmtId="0" fontId="36" fillId="7" borderId="45" xfId="0" applyFont="1" applyFill="1" applyBorder="1" applyAlignment="1">
      <alignment horizontal="center" wrapText="1"/>
    </xf>
    <xf numFmtId="0" fontId="36" fillId="7" borderId="7" xfId="0" applyFont="1" applyFill="1" applyBorder="1" applyAlignment="1">
      <alignment horizontal="center" wrapText="1"/>
    </xf>
    <xf numFmtId="0" fontId="36" fillId="7" borderId="46" xfId="0" applyFont="1" applyFill="1" applyBorder="1" applyAlignment="1">
      <alignment horizontal="center" wrapText="1"/>
    </xf>
    <xf numFmtId="0" fontId="33" fillId="7" borderId="41" xfId="0" applyFont="1" applyFill="1" applyBorder="1" applyAlignment="1">
      <alignment horizontal="left" vertical="top" wrapText="1"/>
    </xf>
    <xf numFmtId="0" fontId="33" fillId="7" borderId="0" xfId="0" applyFont="1" applyFill="1" applyAlignment="1">
      <alignment horizontal="left" vertical="top" wrapText="1"/>
    </xf>
    <xf numFmtId="0" fontId="3" fillId="6" borderId="70" xfId="0" applyFont="1" applyFill="1" applyBorder="1" applyAlignment="1">
      <alignment horizontal="center" vertical="center" wrapText="1"/>
    </xf>
    <xf numFmtId="0" fontId="3" fillId="6" borderId="72" xfId="0" applyFont="1" applyFill="1" applyBorder="1" applyAlignment="1">
      <alignment horizontal="center" vertical="center" wrapText="1"/>
    </xf>
    <xf numFmtId="0" fontId="21" fillId="0" borderId="70" xfId="0" applyFont="1" applyBorder="1" applyAlignment="1">
      <alignment horizontal="left" vertical="center" wrapText="1"/>
    </xf>
    <xf numFmtId="0" fontId="21" fillId="0" borderId="7" xfId="0" applyFont="1" applyBorder="1" applyAlignment="1">
      <alignment horizontal="left" vertical="center" wrapText="1"/>
    </xf>
    <xf numFmtId="0" fontId="21" fillId="0" borderId="72" xfId="0" applyFont="1" applyBorder="1" applyAlignment="1">
      <alignment horizontal="left" vertical="center" wrapText="1"/>
    </xf>
    <xf numFmtId="0" fontId="0" fillId="0" borderId="66" xfId="0" applyBorder="1" applyAlignment="1">
      <alignment horizontal="center"/>
    </xf>
    <xf numFmtId="0" fontId="0" fillId="0" borderId="0" xfId="0" applyAlignment="1">
      <alignment horizontal="center"/>
    </xf>
    <xf numFmtId="0" fontId="0" fillId="0" borderId="67" xfId="0" applyBorder="1" applyAlignment="1">
      <alignment horizontal="center"/>
    </xf>
    <xf numFmtId="0" fontId="16" fillId="8" borderId="66" xfId="0" applyFont="1" applyFill="1" applyBorder="1" applyAlignment="1">
      <alignment horizontal="center" wrapText="1"/>
    </xf>
    <xf numFmtId="0" fontId="16" fillId="8" borderId="0" xfId="0" applyFont="1" applyFill="1" applyAlignment="1">
      <alignment horizontal="center" wrapText="1"/>
    </xf>
    <xf numFmtId="0" fontId="16" fillId="8" borderId="67" xfId="0" applyFont="1" applyFill="1" applyBorder="1" applyAlignment="1">
      <alignment horizontal="center" wrapText="1"/>
    </xf>
    <xf numFmtId="0" fontId="20" fillId="12" borderId="70" xfId="0" applyFont="1" applyFill="1" applyBorder="1" applyAlignment="1">
      <alignment horizontal="right"/>
    </xf>
    <xf numFmtId="0" fontId="20" fillId="12"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4"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5" xfId="0" applyFont="1" applyBorder="1" applyAlignment="1" applyProtection="1">
      <alignment horizontal="center"/>
      <protection locked="0"/>
    </xf>
    <xf numFmtId="0" fontId="27" fillId="15" borderId="21"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8" fillId="4" borderId="30" xfId="0" applyFont="1" applyFill="1" applyBorder="1" applyAlignment="1">
      <alignment horizontal="right" vertical="center"/>
    </xf>
    <xf numFmtId="0" fontId="27"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8" fillId="2" borderId="33"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19</xdr:row>
          <xdr:rowOff>295275</xdr:rowOff>
        </xdr:from>
        <xdr:to>
          <xdr:col>3</xdr:col>
          <xdr:colOff>981075</xdr:colOff>
          <xdr:row>21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295275</xdr:rowOff>
        </xdr:from>
        <xdr:to>
          <xdr:col>3</xdr:col>
          <xdr:colOff>981075</xdr:colOff>
          <xdr:row>14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showGridLines="0" tabSelected="1" view="pageLayout" zoomScale="85" zoomScaleNormal="100" zoomScaleSheetLayoutView="100" zoomScalePageLayoutView="85" workbookViewId="0">
      <selection activeCell="C5" sqref="C5:D5"/>
    </sheetView>
  </sheetViews>
  <sheetFormatPr defaultRowHeight="16.5" x14ac:dyDescent="0.3"/>
  <cols>
    <col min="1" max="1" width="12" style="1" customWidth="1"/>
    <col min="2" max="2" width="12.5703125" style="1" customWidth="1"/>
    <col min="3" max="3" width="99.28515625" style="1" customWidth="1"/>
    <col min="4" max="4" width="22.42578125" style="1" customWidth="1"/>
    <col min="5" max="16384" width="9.140625" style="1"/>
  </cols>
  <sheetData>
    <row r="1" spans="1:4" ht="44.25" customHeight="1" x14ac:dyDescent="0.3">
      <c r="A1" s="165" t="s">
        <v>10</v>
      </c>
      <c r="B1" s="166"/>
      <c r="C1" s="54" t="s">
        <v>102</v>
      </c>
      <c r="D1" s="55"/>
    </row>
    <row r="2" spans="1:4" ht="24" customHeight="1" x14ac:dyDescent="0.3">
      <c r="A2" s="179" t="s">
        <v>103</v>
      </c>
      <c r="B2" s="180"/>
      <c r="C2" s="43" t="s">
        <v>176</v>
      </c>
      <c r="D2" s="56"/>
    </row>
    <row r="3" spans="1:4" ht="24" customHeight="1" x14ac:dyDescent="0.3">
      <c r="A3" s="167" t="s">
        <v>11</v>
      </c>
      <c r="B3" s="168"/>
      <c r="C3" s="32" t="s">
        <v>177</v>
      </c>
      <c r="D3" s="56"/>
    </row>
    <row r="4" spans="1:4" s="4" customFormat="1" ht="24" customHeight="1" x14ac:dyDescent="0.35">
      <c r="A4" s="169" t="s">
        <v>104</v>
      </c>
      <c r="B4" s="170"/>
      <c r="C4" s="33" t="s">
        <v>178</v>
      </c>
      <c r="D4" s="56"/>
    </row>
    <row r="5" spans="1:4" s="4" customFormat="1" ht="37.5" customHeight="1" thickBot="1" x14ac:dyDescent="0.4">
      <c r="A5" s="57" t="s">
        <v>6</v>
      </c>
      <c r="B5" s="34"/>
      <c r="C5" s="171"/>
      <c r="D5" s="172"/>
    </row>
    <row r="6" spans="1:4" s="4" customFormat="1" ht="34.5" customHeight="1" thickBot="1" x14ac:dyDescent="0.4">
      <c r="A6" s="173" t="s">
        <v>100</v>
      </c>
      <c r="B6" s="174"/>
      <c r="C6" s="174"/>
      <c r="D6" s="175"/>
    </row>
    <row r="7" spans="1:4" s="4" customFormat="1" ht="56.25" customHeight="1" thickBot="1" x14ac:dyDescent="0.4">
      <c r="A7" s="176" t="s">
        <v>179</v>
      </c>
      <c r="B7" s="177"/>
      <c r="C7" s="177"/>
      <c r="D7" s="178"/>
    </row>
    <row r="8" spans="1:4" ht="20.100000000000001" customHeight="1" thickBot="1" x14ac:dyDescent="0.35">
      <c r="A8" s="159" t="s">
        <v>254</v>
      </c>
      <c r="B8" s="12" t="s">
        <v>1</v>
      </c>
      <c r="C8" s="13" t="s">
        <v>2</v>
      </c>
      <c r="D8" s="63" t="s">
        <v>9</v>
      </c>
    </row>
    <row r="9" spans="1:4" ht="24" customHeight="1" thickBot="1" x14ac:dyDescent="0.35">
      <c r="A9" s="159"/>
      <c r="B9" s="14"/>
      <c r="C9" s="31" t="s">
        <v>256</v>
      </c>
      <c r="D9" s="64"/>
    </row>
    <row r="10" spans="1:4" ht="24" customHeight="1" thickBot="1" x14ac:dyDescent="0.35">
      <c r="A10" s="159"/>
      <c r="B10" s="15">
        <v>1</v>
      </c>
      <c r="C10" s="16" t="s">
        <v>3</v>
      </c>
      <c r="D10" s="123">
        <f>SUM('22306 W. 112th'!G106)</f>
        <v>0</v>
      </c>
    </row>
    <row r="11" spans="1:4" ht="24" customHeight="1" thickBot="1" x14ac:dyDescent="0.35">
      <c r="A11" s="159"/>
      <c r="B11" s="17">
        <v>2</v>
      </c>
      <c r="C11" s="16" t="s">
        <v>4</v>
      </c>
      <c r="D11" s="58">
        <v>395000</v>
      </c>
    </row>
    <row r="12" spans="1:4" ht="24" customHeight="1" thickBot="1" x14ac:dyDescent="0.35">
      <c r="A12" s="159"/>
      <c r="B12" s="17">
        <v>3</v>
      </c>
      <c r="C12" s="18" t="s">
        <v>8</v>
      </c>
      <c r="D12" s="59">
        <v>25000</v>
      </c>
    </row>
    <row r="13" spans="1:4" ht="24" customHeight="1" thickBot="1" x14ac:dyDescent="0.35">
      <c r="A13" s="159"/>
      <c r="B13" s="19">
        <v>4</v>
      </c>
      <c r="C13" s="20" t="s">
        <v>7</v>
      </c>
      <c r="D13" s="65">
        <f>SUM(D10:D12)</f>
        <v>420000</v>
      </c>
    </row>
    <row r="14" spans="1:4" ht="14.1" customHeight="1" thickBot="1" x14ac:dyDescent="0.35">
      <c r="A14" s="159"/>
      <c r="B14" s="163" t="s">
        <v>5</v>
      </c>
      <c r="C14" s="164"/>
      <c r="D14" s="66"/>
    </row>
    <row r="15" spans="1:4" ht="20.100000000000001" customHeight="1" thickBot="1" x14ac:dyDescent="0.35">
      <c r="A15" s="159" t="s">
        <v>255</v>
      </c>
      <c r="B15" s="5" t="s">
        <v>1</v>
      </c>
      <c r="C15" s="6" t="s">
        <v>2</v>
      </c>
      <c r="D15" s="60" t="s">
        <v>9</v>
      </c>
    </row>
    <row r="16" spans="1:4" ht="24" customHeight="1" thickBot="1" x14ac:dyDescent="0.35">
      <c r="A16" s="159"/>
      <c r="B16" s="7"/>
      <c r="C16" s="30" t="s">
        <v>257</v>
      </c>
      <c r="D16" s="61"/>
    </row>
    <row r="17" spans="1:4" ht="24" customHeight="1" thickBot="1" x14ac:dyDescent="0.35">
      <c r="A17" s="159"/>
      <c r="B17" s="15">
        <v>5</v>
      </c>
      <c r="C17" s="16" t="s">
        <v>3</v>
      </c>
      <c r="D17" s="124">
        <f>SUM('22307 S. Loomis'!G106)</f>
        <v>0</v>
      </c>
    </row>
    <row r="18" spans="1:4" ht="24" customHeight="1" thickBot="1" x14ac:dyDescent="0.35">
      <c r="A18" s="159"/>
      <c r="B18" s="17">
        <v>6</v>
      </c>
      <c r="C18" s="16" t="s">
        <v>4</v>
      </c>
      <c r="D18" s="120">
        <v>245000</v>
      </c>
    </row>
    <row r="19" spans="1:4" ht="24" customHeight="1" thickBot="1" x14ac:dyDescent="0.35">
      <c r="A19" s="159"/>
      <c r="B19" s="17">
        <v>7</v>
      </c>
      <c r="C19" s="18" t="s">
        <v>8</v>
      </c>
      <c r="D19" s="121">
        <v>25000</v>
      </c>
    </row>
    <row r="20" spans="1:4" ht="24" customHeight="1" thickBot="1" x14ac:dyDescent="0.35">
      <c r="A20" s="159"/>
      <c r="B20" s="8">
        <v>8</v>
      </c>
      <c r="C20" s="9" t="s">
        <v>7</v>
      </c>
      <c r="D20" s="122">
        <f>SUM(D17:D19)</f>
        <v>270000</v>
      </c>
    </row>
    <row r="21" spans="1:4" ht="14.1" customHeight="1" thickBot="1" x14ac:dyDescent="0.35">
      <c r="A21" s="159"/>
      <c r="B21" s="157" t="s">
        <v>5</v>
      </c>
      <c r="C21" s="158"/>
      <c r="D21" s="62"/>
    </row>
    <row r="22" spans="1:4" ht="18.75" x14ac:dyDescent="0.3">
      <c r="A22" s="67"/>
      <c r="B22" s="24" t="s">
        <v>1</v>
      </c>
      <c r="C22" s="25" t="s">
        <v>2</v>
      </c>
      <c r="D22" s="68" t="s">
        <v>36</v>
      </c>
    </row>
    <row r="23" spans="1:4" ht="20.25" x14ac:dyDescent="0.3">
      <c r="A23" s="67"/>
      <c r="B23" s="26">
        <v>9</v>
      </c>
      <c r="C23" s="27" t="s">
        <v>175</v>
      </c>
      <c r="D23" s="69">
        <f>SUM(D13,D20)</f>
        <v>690000</v>
      </c>
    </row>
    <row r="24" spans="1:4" ht="21" thickBot="1" x14ac:dyDescent="0.35">
      <c r="A24" s="70"/>
      <c r="B24" s="28">
        <v>10</v>
      </c>
      <c r="C24" s="29" t="s">
        <v>92</v>
      </c>
      <c r="D24" s="71">
        <f>SUM('Award Criteria Figure'!C38)</f>
        <v>690000</v>
      </c>
    </row>
    <row r="25" spans="1:4" ht="33" customHeight="1" thickBot="1" x14ac:dyDescent="0.35">
      <c r="A25" s="160" t="s">
        <v>52</v>
      </c>
      <c r="B25" s="161"/>
      <c r="C25" s="161"/>
      <c r="D25" s="162"/>
    </row>
    <row r="26" spans="1:4" ht="20.100000000000001" customHeight="1" x14ac:dyDescent="0.3">
      <c r="A26" s="72" t="s">
        <v>43</v>
      </c>
      <c r="B26" s="152"/>
      <c r="C26" s="152"/>
      <c r="D26" s="153"/>
    </row>
    <row r="27" spans="1:4" ht="20.100000000000001" customHeight="1" x14ac:dyDescent="0.3">
      <c r="A27" s="72" t="s">
        <v>44</v>
      </c>
      <c r="B27" s="154"/>
      <c r="C27" s="155"/>
      <c r="D27" s="156"/>
    </row>
    <row r="28" spans="1:4" ht="20.100000000000001" customHeight="1" thickBot="1" x14ac:dyDescent="0.35">
      <c r="A28" s="73"/>
      <c r="B28" s="150"/>
      <c r="C28" s="150"/>
      <c r="D28" s="151"/>
    </row>
    <row r="29" spans="1:4" ht="31.5" customHeight="1" thickBot="1" x14ac:dyDescent="0.35">
      <c r="A29" s="142" t="s">
        <v>28</v>
      </c>
      <c r="B29" s="143"/>
      <c r="C29" s="143"/>
      <c r="D29" s="144"/>
    </row>
    <row r="30" spans="1:4" ht="20.100000000000001" customHeight="1" x14ac:dyDescent="0.3">
      <c r="A30" s="74" t="s">
        <v>29</v>
      </c>
      <c r="B30" s="152"/>
      <c r="C30" s="152"/>
      <c r="D30" s="153"/>
    </row>
    <row r="31" spans="1:4" ht="20.100000000000001" customHeight="1" thickBot="1" x14ac:dyDescent="0.35">
      <c r="A31" s="72" t="s">
        <v>30</v>
      </c>
      <c r="B31" s="154"/>
      <c r="C31" s="155"/>
      <c r="D31" s="156"/>
    </row>
    <row r="32" spans="1:4" ht="18.75" thickBot="1" x14ac:dyDescent="0.35">
      <c r="A32" s="142" t="s">
        <v>31</v>
      </c>
      <c r="B32" s="143"/>
      <c r="C32" s="143"/>
      <c r="D32" s="144"/>
    </row>
    <row r="33" spans="1:4" ht="17.25" thickBot="1" x14ac:dyDescent="0.35">
      <c r="A33" s="145" t="s">
        <v>53</v>
      </c>
      <c r="B33" s="146"/>
      <c r="C33" s="146"/>
      <c r="D33" s="147"/>
    </row>
    <row r="34" spans="1:4" x14ac:dyDescent="0.3">
      <c r="A34" s="75" t="s">
        <v>101</v>
      </c>
      <c r="B34" s="10" t="s">
        <v>45</v>
      </c>
      <c r="C34" s="148" t="s">
        <v>258</v>
      </c>
      <c r="D34" s="149"/>
    </row>
    <row r="35" spans="1:4" x14ac:dyDescent="0.3">
      <c r="A35" s="76" t="s">
        <v>46</v>
      </c>
      <c r="B35" s="11" t="s">
        <v>47</v>
      </c>
      <c r="C35" s="138" t="s">
        <v>106</v>
      </c>
      <c r="D35" s="139"/>
    </row>
    <row r="36" spans="1:4" x14ac:dyDescent="0.3">
      <c r="A36" s="77" t="s">
        <v>48</v>
      </c>
      <c r="B36" s="11" t="s">
        <v>49</v>
      </c>
      <c r="C36" s="138" t="s">
        <v>107</v>
      </c>
      <c r="D36" s="139"/>
    </row>
    <row r="37" spans="1:4" x14ac:dyDescent="0.3">
      <c r="A37" s="78" t="s">
        <v>98</v>
      </c>
      <c r="B37" s="11" t="s">
        <v>50</v>
      </c>
      <c r="C37" s="138" t="s">
        <v>259</v>
      </c>
      <c r="D37" s="139"/>
    </row>
    <row r="38" spans="1:4" ht="26.25" thickBot="1" x14ac:dyDescent="0.35">
      <c r="A38" s="79" t="s">
        <v>99</v>
      </c>
      <c r="B38" s="80" t="s">
        <v>51</v>
      </c>
      <c r="C38" s="140" t="s">
        <v>260</v>
      </c>
      <c r="D38" s="141"/>
    </row>
  </sheetData>
  <sheetProtection algorithmName="SHA-512" hashValue="UEbtWw5mYUxmF0QvEFfk2qaiMZvSQ5incqqOsd23eiDkZsY9lPdH5GQXDii1MPIkTxSIocEgEr20fAggC+n+Aw==" saltValue="trEQSx+IE6XZW0K8VfqZ4w==" spinCount="100000" sheet="1" selectLockedCells="1"/>
  <mergeCells count="25">
    <mergeCell ref="A8:A14"/>
    <mergeCell ref="B14:C14"/>
    <mergeCell ref="A1:B1"/>
    <mergeCell ref="A3:B3"/>
    <mergeCell ref="A4:B4"/>
    <mergeCell ref="C5:D5"/>
    <mergeCell ref="A6:D6"/>
    <mergeCell ref="A7:D7"/>
    <mergeCell ref="A2:B2"/>
    <mergeCell ref="B21:C21"/>
    <mergeCell ref="A15:A21"/>
    <mergeCell ref="A25:D25"/>
    <mergeCell ref="B26:D26"/>
    <mergeCell ref="B27:D27"/>
    <mergeCell ref="B28:D28"/>
    <mergeCell ref="A29:D29"/>
    <mergeCell ref="B30:D30"/>
    <mergeCell ref="B31:D31"/>
    <mergeCell ref="C36:D36"/>
    <mergeCell ref="C37:D37"/>
    <mergeCell ref="C38:D38"/>
    <mergeCell ref="A32:D32"/>
    <mergeCell ref="A33:D33"/>
    <mergeCell ref="C34:D34"/>
    <mergeCell ref="C35:D35"/>
  </mergeCells>
  <printOptions horizontalCentered="1" verticalCentered="1"/>
  <pageMargins left="0.25" right="0.25" top="0.75" bottom="0.75" header="0.3" footer="0.3"/>
  <pageSetup paperSize="17" scale="91" orientation="portrait" r:id="rId1"/>
  <headerFooter>
    <oddHeader>&amp;C&amp;"Arial Narrow,Bold"&amp;16B. BID FORM - WPA STREET RECONSTRUCTION (West 112th Street &amp; South Loomis Street)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676275</xdr:colOff>
                    <xdr:row>19</xdr:row>
                    <xdr:rowOff>295275</xdr:rowOff>
                  </from>
                  <to>
                    <xdr:col>3</xdr:col>
                    <xdr:colOff>981075</xdr:colOff>
                    <xdr:row>21</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676275</xdr:colOff>
                    <xdr:row>12</xdr:row>
                    <xdr:rowOff>295275</xdr:rowOff>
                  </from>
                  <to>
                    <xdr:col>3</xdr:col>
                    <xdr:colOff>981075</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Layout" zoomScale="80" zoomScaleNormal="100" zoomScaleSheetLayoutView="100" zoomScalePageLayoutView="80" workbookViewId="0">
      <selection activeCell="C11" sqref="C11"/>
    </sheetView>
  </sheetViews>
  <sheetFormatPr defaultColWidth="1" defaultRowHeight="15" x14ac:dyDescent="0.25"/>
  <cols>
    <col min="1" max="1" width="21.28515625" customWidth="1"/>
    <col min="2" max="2" width="71.7109375" customWidth="1"/>
    <col min="3" max="3" width="18.7109375" customWidth="1"/>
  </cols>
  <sheetData>
    <row r="1" spans="1:3" ht="36.75" thickTop="1" x14ac:dyDescent="0.25">
      <c r="A1" s="118" t="s">
        <v>10</v>
      </c>
      <c r="B1" s="127" t="s">
        <v>102</v>
      </c>
      <c r="C1" s="81"/>
    </row>
    <row r="2" spans="1:3" ht="24" customHeight="1" x14ac:dyDescent="0.25">
      <c r="A2" s="82" t="s">
        <v>103</v>
      </c>
      <c r="B2" s="44" t="s">
        <v>176</v>
      </c>
      <c r="C2" s="83"/>
    </row>
    <row r="3" spans="1:3" ht="24" customHeight="1" x14ac:dyDescent="0.25">
      <c r="A3" s="119" t="s">
        <v>11</v>
      </c>
      <c r="B3" s="125" t="s">
        <v>177</v>
      </c>
      <c r="C3" s="84"/>
    </row>
    <row r="4" spans="1:3" ht="24" customHeight="1" x14ac:dyDescent="0.25">
      <c r="A4" s="82" t="s">
        <v>104</v>
      </c>
      <c r="B4" s="126" t="s">
        <v>178</v>
      </c>
      <c r="C4" s="85"/>
    </row>
    <row r="5" spans="1:3" ht="8.25" hidden="1" customHeight="1" x14ac:dyDescent="0.25">
      <c r="A5" s="186"/>
      <c r="B5" s="187"/>
      <c r="C5" s="188"/>
    </row>
    <row r="6" spans="1:3" ht="33" hidden="1" customHeight="1" x14ac:dyDescent="0.25">
      <c r="A6" s="86"/>
      <c r="C6" s="87" t="s">
        <v>0</v>
      </c>
    </row>
    <row r="7" spans="1:3" ht="18" hidden="1" x14ac:dyDescent="0.25">
      <c r="A7" s="86"/>
      <c r="C7" s="88">
        <f>SUM('[1]BidFormMASTER All Alleys'!D16)</f>
        <v>525000</v>
      </c>
    </row>
    <row r="8" spans="1:3" ht="25.5" x14ac:dyDescent="0.35">
      <c r="A8" s="189" t="s">
        <v>108</v>
      </c>
      <c r="B8" s="190"/>
      <c r="C8" s="191"/>
    </row>
    <row r="9" spans="1:3" ht="24.75" customHeight="1" x14ac:dyDescent="0.35">
      <c r="A9" s="86"/>
      <c r="C9" s="89" t="s">
        <v>12</v>
      </c>
    </row>
    <row r="10" spans="1:3" s="2" customFormat="1" ht="18.75" x14ac:dyDescent="0.3">
      <c r="A10" s="90" t="s">
        <v>35</v>
      </c>
      <c r="B10" s="91"/>
      <c r="C10" s="92">
        <f>SUM('Master Bid Tab'!D23)</f>
        <v>690000</v>
      </c>
    </row>
    <row r="11" spans="1:3" ht="18.75" customHeight="1" x14ac:dyDescent="0.3">
      <c r="A11" s="93" t="s">
        <v>13</v>
      </c>
      <c r="B11" s="1"/>
      <c r="C11" s="94"/>
    </row>
    <row r="12" spans="1:3" ht="18.75" customHeight="1" x14ac:dyDescent="0.3">
      <c r="A12" s="93" t="s">
        <v>14</v>
      </c>
      <c r="B12" s="1"/>
      <c r="C12" s="95">
        <f>SUM(C10*C11)*0.04</f>
        <v>0</v>
      </c>
    </row>
    <row r="13" spans="1:3" ht="18.75" customHeight="1" x14ac:dyDescent="0.3">
      <c r="A13" s="96"/>
      <c r="B13" s="97"/>
      <c r="C13" s="98"/>
    </row>
    <row r="14" spans="1:3" ht="18.75" customHeight="1" x14ac:dyDescent="0.3">
      <c r="A14" s="93"/>
      <c r="B14" s="1"/>
      <c r="C14" s="95">
        <f>SUM($C$10)</f>
        <v>690000</v>
      </c>
    </row>
    <row r="15" spans="1:3" ht="18.75" customHeight="1" x14ac:dyDescent="0.3">
      <c r="A15" s="93" t="s">
        <v>15</v>
      </c>
      <c r="B15" s="1"/>
      <c r="C15" s="94"/>
    </row>
    <row r="16" spans="1:3" ht="18.75" customHeight="1" x14ac:dyDescent="0.3">
      <c r="A16" s="93" t="s">
        <v>16</v>
      </c>
      <c r="B16" s="1"/>
      <c r="C16" s="95">
        <f t="shared" ref="C16" si="0">SUM(C14*C15)*0.03</f>
        <v>0</v>
      </c>
    </row>
    <row r="17" spans="1:3" ht="18.75" customHeight="1" x14ac:dyDescent="0.3">
      <c r="A17" s="96"/>
      <c r="B17" s="97"/>
      <c r="C17" s="98"/>
    </row>
    <row r="18" spans="1:3" ht="18.75" customHeight="1" x14ac:dyDescent="0.3">
      <c r="A18" s="93"/>
      <c r="B18" s="1"/>
      <c r="C18" s="95">
        <f>SUM($C$10)</f>
        <v>690000</v>
      </c>
    </row>
    <row r="19" spans="1:3" ht="18.75" customHeight="1" x14ac:dyDescent="0.3">
      <c r="A19" s="93" t="s">
        <v>17</v>
      </c>
      <c r="B19" s="1"/>
      <c r="C19" s="94"/>
    </row>
    <row r="20" spans="1:3" ht="18.75" customHeight="1" x14ac:dyDescent="0.3">
      <c r="A20" s="93" t="s">
        <v>18</v>
      </c>
      <c r="B20" s="1"/>
      <c r="C20" s="95">
        <f t="shared" ref="C20" si="1">SUM(C18*C19)*0.01</f>
        <v>0</v>
      </c>
    </row>
    <row r="21" spans="1:3" ht="18.75" customHeight="1" x14ac:dyDescent="0.3">
      <c r="A21" s="96"/>
      <c r="B21" s="97"/>
      <c r="C21" s="98"/>
    </row>
    <row r="22" spans="1:3" ht="18.75" customHeight="1" x14ac:dyDescent="0.3">
      <c r="A22" s="93"/>
      <c r="B22" s="1"/>
      <c r="C22" s="95">
        <f>SUM($C$10)</f>
        <v>690000</v>
      </c>
    </row>
    <row r="23" spans="1:3" ht="18.75" customHeight="1" x14ac:dyDescent="0.3">
      <c r="A23" s="93" t="s">
        <v>19</v>
      </c>
      <c r="B23" s="1"/>
      <c r="C23" s="94"/>
    </row>
    <row r="24" spans="1:3" ht="18.75" customHeight="1" x14ac:dyDescent="0.3">
      <c r="A24" s="93" t="s">
        <v>20</v>
      </c>
      <c r="B24" s="1"/>
      <c r="C24" s="95">
        <f t="shared" ref="C24" si="2">SUM(C22*C23)*0.04</f>
        <v>0</v>
      </c>
    </row>
    <row r="25" spans="1:3" ht="18.75" customHeight="1" x14ac:dyDescent="0.3">
      <c r="A25" s="96"/>
      <c r="B25" s="97"/>
      <c r="C25" s="98"/>
    </row>
    <row r="26" spans="1:3" ht="18.75" customHeight="1" x14ac:dyDescent="0.3">
      <c r="A26" s="93"/>
      <c r="B26" s="1"/>
      <c r="C26" s="95">
        <f>SUM($C$10)</f>
        <v>690000</v>
      </c>
    </row>
    <row r="27" spans="1:3" ht="18.75" customHeight="1" x14ac:dyDescent="0.3">
      <c r="A27" s="93" t="s">
        <v>21</v>
      </c>
      <c r="B27" s="1"/>
      <c r="C27" s="94"/>
    </row>
    <row r="28" spans="1:3" ht="18.75" customHeight="1" x14ac:dyDescent="0.3">
      <c r="A28" s="93" t="s">
        <v>22</v>
      </c>
      <c r="B28" s="1"/>
      <c r="C28" s="95">
        <f t="shared" ref="C28" si="3">SUM(C26*C27)*0.03</f>
        <v>0</v>
      </c>
    </row>
    <row r="29" spans="1:3" ht="18.75" customHeight="1" x14ac:dyDescent="0.3">
      <c r="A29" s="96"/>
      <c r="B29" s="97"/>
      <c r="C29" s="98"/>
    </row>
    <row r="30" spans="1:3" ht="18.75" customHeight="1" x14ac:dyDescent="0.3">
      <c r="A30" s="93"/>
      <c r="B30" s="1"/>
      <c r="C30" s="95">
        <f>SUM($C$10)</f>
        <v>690000</v>
      </c>
    </row>
    <row r="31" spans="1:3" ht="18.75" customHeight="1" x14ac:dyDescent="0.3">
      <c r="A31" s="93" t="s">
        <v>23</v>
      </c>
      <c r="B31" s="1"/>
      <c r="C31" s="94"/>
    </row>
    <row r="32" spans="1:3" ht="18.75" customHeight="1" x14ac:dyDescent="0.3">
      <c r="A32" s="93" t="s">
        <v>24</v>
      </c>
      <c r="B32" s="1"/>
      <c r="C32" s="95">
        <f t="shared" ref="C32" si="4">SUM(C30*C31)*0.01</f>
        <v>0</v>
      </c>
    </row>
    <row r="33" spans="1:3" ht="18.75" customHeight="1" x14ac:dyDescent="0.3">
      <c r="A33" s="96"/>
      <c r="B33" s="97"/>
      <c r="C33" s="98"/>
    </row>
    <row r="34" spans="1:3" ht="18.75" customHeight="1" x14ac:dyDescent="0.3">
      <c r="A34" s="93"/>
      <c r="B34" s="1"/>
      <c r="C34" s="95">
        <f>SUM($C$10)</f>
        <v>690000</v>
      </c>
    </row>
    <row r="35" spans="1:3" ht="18.75" customHeight="1" x14ac:dyDescent="0.3">
      <c r="A35" s="93" t="s">
        <v>25</v>
      </c>
      <c r="B35" s="1"/>
      <c r="C35" s="95">
        <f>SUM(C12+C16+C20+C24+C28+C32)</f>
        <v>0</v>
      </c>
    </row>
    <row r="36" spans="1:3" ht="18.75" customHeight="1" x14ac:dyDescent="0.3">
      <c r="A36" s="93" t="s">
        <v>26</v>
      </c>
      <c r="B36" s="1"/>
      <c r="C36" s="95">
        <f t="shared" ref="C36" si="5">SUM(C34-C35)</f>
        <v>690000</v>
      </c>
    </row>
    <row r="37" spans="1:3" ht="8.85" customHeight="1" x14ac:dyDescent="0.3">
      <c r="A37" s="99"/>
      <c r="B37" s="100"/>
      <c r="C37" s="101"/>
    </row>
    <row r="38" spans="1:3" ht="24" customHeight="1" thickBot="1" x14ac:dyDescent="0.3">
      <c r="A38" s="90" t="s">
        <v>27</v>
      </c>
      <c r="B38" s="91"/>
      <c r="C38" s="92">
        <f>SUM(C36)</f>
        <v>690000</v>
      </c>
    </row>
    <row r="39" spans="1:3" ht="17.45" customHeight="1" thickBot="1" x14ac:dyDescent="0.3">
      <c r="A39" s="192" t="s">
        <v>5</v>
      </c>
      <c r="B39" s="193"/>
      <c r="C39" s="102"/>
    </row>
    <row r="40" spans="1:3" ht="17.45" customHeight="1" thickBot="1" x14ac:dyDescent="0.3">
      <c r="A40" s="181" t="s">
        <v>28</v>
      </c>
      <c r="B40" s="143"/>
      <c r="C40" s="182"/>
    </row>
    <row r="41" spans="1:3" ht="17.45" customHeight="1" x14ac:dyDescent="0.3">
      <c r="A41" s="103" t="s">
        <v>29</v>
      </c>
      <c r="B41" s="194"/>
      <c r="C41" s="195"/>
    </row>
    <row r="42" spans="1:3" ht="17.45" customHeight="1" thickBot="1" x14ac:dyDescent="0.35">
      <c r="A42" s="104" t="s">
        <v>30</v>
      </c>
      <c r="B42" s="196"/>
      <c r="C42" s="197"/>
    </row>
    <row r="43" spans="1:3" ht="18.75" thickBot="1" x14ac:dyDescent="0.3">
      <c r="A43" s="181" t="s">
        <v>31</v>
      </c>
      <c r="B43" s="143"/>
      <c r="C43" s="182"/>
    </row>
    <row r="44" spans="1:3" ht="125.25" customHeight="1" thickBot="1" x14ac:dyDescent="0.3">
      <c r="A44" s="183" t="s">
        <v>180</v>
      </c>
      <c r="B44" s="184"/>
      <c r="C44" s="185"/>
    </row>
    <row r="45" spans="1:3" ht="17.25" thickBot="1" x14ac:dyDescent="0.35">
      <c r="A45" s="105" t="s">
        <v>32</v>
      </c>
      <c r="B45" s="42"/>
      <c r="C45" s="106"/>
    </row>
    <row r="46" spans="1:3" ht="16.5" x14ac:dyDescent="0.3">
      <c r="A46" s="107" t="s">
        <v>33</v>
      </c>
      <c r="B46" s="108"/>
      <c r="C46" s="109"/>
    </row>
    <row r="47" spans="1:3" ht="16.5" x14ac:dyDescent="0.3">
      <c r="A47" s="110" t="s">
        <v>34</v>
      </c>
      <c r="B47" s="111"/>
      <c r="C47" s="112"/>
    </row>
    <row r="48" spans="1:3" ht="17.25" thickBot="1" x14ac:dyDescent="0.35">
      <c r="A48" s="113" t="s">
        <v>105</v>
      </c>
      <c r="B48" s="114"/>
      <c r="C48" s="115"/>
    </row>
    <row r="49" spans="3:3" ht="18.75" thickTop="1" x14ac:dyDescent="0.25">
      <c r="C49" s="3"/>
    </row>
  </sheetData>
  <sheetProtection algorithmName="SHA-512" hashValue="MF0jT3oN1ScVotINHo/z4T0ML65S6/ziNLoWRZGbpW9M8kw+GerC+16X3QZ0AyYVwQBWFF8hSpUMmhKN5A9aEQ==" saltValue="V+GWlOeamhVIZDQKGnjb3Q=="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08"/>
  <sheetViews>
    <sheetView view="pageLayout" zoomScaleNormal="100" zoomScaleSheetLayoutView="100" workbookViewId="0">
      <selection activeCell="C96" sqref="C96"/>
    </sheetView>
  </sheetViews>
  <sheetFormatPr defaultRowHeight="15" x14ac:dyDescent="0.25"/>
  <cols>
    <col min="1" max="1" width="9.7109375" style="22" customWidth="1"/>
    <col min="2" max="2" width="15.7109375" style="22" customWidth="1"/>
    <col min="3" max="3" width="64" style="23" customWidth="1"/>
    <col min="4" max="4" width="14.7109375" style="22" customWidth="1"/>
    <col min="5" max="6" width="10.7109375" style="22" customWidth="1"/>
    <col min="7" max="7" width="25.7109375" style="22" customWidth="1"/>
  </cols>
  <sheetData>
    <row r="1" spans="1:7" ht="105" customHeight="1" thickBot="1" x14ac:dyDescent="0.3">
      <c r="A1" s="198" t="s">
        <v>251</v>
      </c>
      <c r="B1" s="199"/>
      <c r="C1" s="199"/>
      <c r="D1" s="199"/>
      <c r="E1" s="199"/>
      <c r="F1" s="199"/>
      <c r="G1" s="200"/>
    </row>
    <row r="2" spans="1:7" s="21" customFormat="1" ht="30" customHeight="1" thickBot="1" x14ac:dyDescent="0.25">
      <c r="A2" s="49" t="s">
        <v>42</v>
      </c>
      <c r="B2" s="50" t="str">
        <f>'[2]Original Items Condensed'!C8</f>
        <v>Code Number</v>
      </c>
      <c r="C2" s="50" t="s">
        <v>41</v>
      </c>
      <c r="D2" s="51" t="s">
        <v>40</v>
      </c>
      <c r="E2" s="51" t="s">
        <v>39</v>
      </c>
      <c r="F2" s="52" t="s">
        <v>38</v>
      </c>
      <c r="G2" s="53" t="s">
        <v>37</v>
      </c>
    </row>
    <row r="3" spans="1:7" s="21" customFormat="1" ht="20.100000000000001" customHeight="1" thickBot="1" x14ac:dyDescent="0.3">
      <c r="A3" s="129">
        <v>1</v>
      </c>
      <c r="B3" s="130">
        <v>20100110</v>
      </c>
      <c r="C3" s="131" t="s">
        <v>181</v>
      </c>
      <c r="D3" s="130" t="s">
        <v>83</v>
      </c>
      <c r="E3" s="130">
        <v>14</v>
      </c>
      <c r="F3" s="117"/>
      <c r="G3" s="128">
        <f>SUM(E3*F3)</f>
        <v>0</v>
      </c>
    </row>
    <row r="4" spans="1:7" s="21" customFormat="1" ht="20.100000000000001" customHeight="1" thickBot="1" x14ac:dyDescent="0.3">
      <c r="A4" s="132">
        <v>2</v>
      </c>
      <c r="B4" s="133">
        <v>20100210</v>
      </c>
      <c r="C4" s="134" t="s">
        <v>182</v>
      </c>
      <c r="D4" s="133" t="s">
        <v>83</v>
      </c>
      <c r="E4" s="133">
        <v>16</v>
      </c>
      <c r="F4" s="117"/>
      <c r="G4" s="128">
        <f t="shared" ref="G4:G11" si="0">SUM(E4*F4)</f>
        <v>0</v>
      </c>
    </row>
    <row r="5" spans="1:7" s="21" customFormat="1" ht="20.100000000000001" customHeight="1" thickBot="1" x14ac:dyDescent="0.3">
      <c r="A5" s="132">
        <v>3</v>
      </c>
      <c r="B5" s="133" t="s">
        <v>109</v>
      </c>
      <c r="C5" s="134" t="s">
        <v>55</v>
      </c>
      <c r="D5" s="133" t="s">
        <v>84</v>
      </c>
      <c r="E5" s="133">
        <v>18</v>
      </c>
      <c r="F5" s="117"/>
      <c r="G5" s="128">
        <f t="shared" si="0"/>
        <v>0</v>
      </c>
    </row>
    <row r="6" spans="1:7" s="21" customFormat="1" ht="20.100000000000001" customHeight="1" thickBot="1" x14ac:dyDescent="0.3">
      <c r="A6" s="132">
        <v>4</v>
      </c>
      <c r="B6" s="133" t="s">
        <v>110</v>
      </c>
      <c r="C6" s="134" t="s">
        <v>183</v>
      </c>
      <c r="D6" s="133" t="s">
        <v>90</v>
      </c>
      <c r="E6" s="133">
        <v>240</v>
      </c>
      <c r="F6" s="117"/>
      <c r="G6" s="128">
        <f t="shared" si="0"/>
        <v>0</v>
      </c>
    </row>
    <row r="7" spans="1:7" s="21" customFormat="1" ht="20.100000000000001" customHeight="1" thickBot="1" x14ac:dyDescent="0.3">
      <c r="A7" s="132">
        <v>5</v>
      </c>
      <c r="B7" s="133">
        <v>20200100</v>
      </c>
      <c r="C7" s="134" t="s">
        <v>54</v>
      </c>
      <c r="D7" s="133" t="s">
        <v>82</v>
      </c>
      <c r="E7" s="133">
        <v>3431</v>
      </c>
      <c r="F7" s="117"/>
      <c r="G7" s="128">
        <f t="shared" si="0"/>
        <v>0</v>
      </c>
    </row>
    <row r="8" spans="1:7" s="21" customFormat="1" ht="20.100000000000001" customHeight="1" thickBot="1" x14ac:dyDescent="0.3">
      <c r="A8" s="132">
        <v>6</v>
      </c>
      <c r="B8" s="133" t="s">
        <v>184</v>
      </c>
      <c r="C8" s="134" t="s">
        <v>185</v>
      </c>
      <c r="D8" s="133" t="s">
        <v>82</v>
      </c>
      <c r="E8" s="133">
        <v>133</v>
      </c>
      <c r="F8" s="117"/>
      <c r="G8" s="128">
        <f t="shared" si="0"/>
        <v>0</v>
      </c>
    </row>
    <row r="9" spans="1:7" s="21" customFormat="1" ht="20.100000000000001" customHeight="1" thickBot="1" x14ac:dyDescent="0.3">
      <c r="A9" s="132">
        <v>7</v>
      </c>
      <c r="B9" s="133">
        <v>20800150</v>
      </c>
      <c r="C9" s="134" t="s">
        <v>56</v>
      </c>
      <c r="D9" s="133" t="s">
        <v>82</v>
      </c>
      <c r="E9" s="133">
        <v>60</v>
      </c>
      <c r="F9" s="117"/>
      <c r="G9" s="128">
        <f t="shared" si="0"/>
        <v>0</v>
      </c>
    </row>
    <row r="10" spans="1:7" s="21" customFormat="1" ht="20.100000000000001" customHeight="1" thickBot="1" x14ac:dyDescent="0.3">
      <c r="A10" s="132">
        <v>8</v>
      </c>
      <c r="B10" s="133" t="s">
        <v>186</v>
      </c>
      <c r="C10" s="134" t="s">
        <v>187</v>
      </c>
      <c r="D10" s="133" t="s">
        <v>82</v>
      </c>
      <c r="E10" s="133">
        <v>210</v>
      </c>
      <c r="F10" s="117"/>
      <c r="G10" s="128">
        <f t="shared" si="0"/>
        <v>0</v>
      </c>
    </row>
    <row r="11" spans="1:7" s="21" customFormat="1" ht="20.100000000000001" customHeight="1" thickBot="1" x14ac:dyDescent="0.3">
      <c r="A11" s="132">
        <v>9</v>
      </c>
      <c r="B11" s="133">
        <v>21101615</v>
      </c>
      <c r="C11" s="134" t="s">
        <v>57</v>
      </c>
      <c r="D11" s="133" t="s">
        <v>85</v>
      </c>
      <c r="E11" s="133">
        <v>1726</v>
      </c>
      <c r="F11" s="117"/>
      <c r="G11" s="128">
        <f t="shared" si="0"/>
        <v>0</v>
      </c>
    </row>
    <row r="12" spans="1:7" s="21" customFormat="1" ht="20.100000000000001" customHeight="1" thickBot="1" x14ac:dyDescent="0.3">
      <c r="A12" s="132">
        <v>10</v>
      </c>
      <c r="B12" s="133" t="s">
        <v>111</v>
      </c>
      <c r="C12" s="134" t="s">
        <v>59</v>
      </c>
      <c r="D12" s="133" t="s">
        <v>85</v>
      </c>
      <c r="E12" s="133">
        <v>24</v>
      </c>
      <c r="F12" s="117"/>
      <c r="G12" s="128">
        <f t="shared" ref="G12:G75" si="1">SUM(E12*F12)</f>
        <v>0</v>
      </c>
    </row>
    <row r="13" spans="1:7" s="21" customFormat="1" ht="20.100000000000001" customHeight="1" thickBot="1" x14ac:dyDescent="0.3">
      <c r="A13" s="132">
        <v>11</v>
      </c>
      <c r="B13" s="133" t="s">
        <v>188</v>
      </c>
      <c r="C13" s="134" t="s">
        <v>58</v>
      </c>
      <c r="D13" s="133" t="s">
        <v>85</v>
      </c>
      <c r="E13" s="133">
        <v>1726</v>
      </c>
      <c r="F13" s="117"/>
      <c r="G13" s="128">
        <f t="shared" si="1"/>
        <v>0</v>
      </c>
    </row>
    <row r="14" spans="1:7" s="21" customFormat="1" ht="20.100000000000001" customHeight="1" thickBot="1" x14ac:dyDescent="0.3">
      <c r="A14" s="132">
        <v>12</v>
      </c>
      <c r="B14" s="133" t="s">
        <v>189</v>
      </c>
      <c r="C14" s="134" t="s">
        <v>190</v>
      </c>
      <c r="D14" s="133" t="s">
        <v>84</v>
      </c>
      <c r="E14" s="133">
        <v>20</v>
      </c>
      <c r="F14" s="117"/>
      <c r="G14" s="128">
        <f t="shared" si="1"/>
        <v>0</v>
      </c>
    </row>
    <row r="15" spans="1:7" s="21" customFormat="1" ht="20.100000000000001" customHeight="1" thickBot="1" x14ac:dyDescent="0.3">
      <c r="A15" s="132">
        <v>13</v>
      </c>
      <c r="B15" s="133">
        <v>28000510</v>
      </c>
      <c r="C15" s="134" t="s">
        <v>80</v>
      </c>
      <c r="D15" s="133" t="s">
        <v>84</v>
      </c>
      <c r="E15" s="133">
        <v>8</v>
      </c>
      <c r="F15" s="117"/>
      <c r="G15" s="128">
        <f t="shared" si="1"/>
        <v>0</v>
      </c>
    </row>
    <row r="16" spans="1:7" s="21" customFormat="1" ht="20.100000000000001" customHeight="1" thickBot="1" x14ac:dyDescent="0.3">
      <c r="A16" s="132">
        <v>14</v>
      </c>
      <c r="B16" s="133" t="s">
        <v>93</v>
      </c>
      <c r="C16" s="134" t="s">
        <v>94</v>
      </c>
      <c r="D16" s="133" t="s">
        <v>82</v>
      </c>
      <c r="E16" s="133">
        <v>109</v>
      </c>
      <c r="F16" s="117"/>
      <c r="G16" s="128">
        <f t="shared" si="1"/>
        <v>0</v>
      </c>
    </row>
    <row r="17" spans="1:7" s="21" customFormat="1" ht="20.100000000000001" customHeight="1" thickBot="1" x14ac:dyDescent="0.3">
      <c r="A17" s="132">
        <v>15</v>
      </c>
      <c r="B17" s="133">
        <v>31101100</v>
      </c>
      <c r="C17" s="134" t="s">
        <v>191</v>
      </c>
      <c r="D17" s="133" t="s">
        <v>82</v>
      </c>
      <c r="E17" s="133">
        <v>686</v>
      </c>
      <c r="F17" s="117"/>
      <c r="G17" s="128">
        <f t="shared" si="1"/>
        <v>0</v>
      </c>
    </row>
    <row r="18" spans="1:7" s="21" customFormat="1" ht="20.100000000000001" customHeight="1" thickBot="1" x14ac:dyDescent="0.3">
      <c r="A18" s="132">
        <v>16</v>
      </c>
      <c r="B18" s="133">
        <v>35300200</v>
      </c>
      <c r="C18" s="134" t="s">
        <v>60</v>
      </c>
      <c r="D18" s="133" t="s">
        <v>85</v>
      </c>
      <c r="E18" s="133">
        <v>3430</v>
      </c>
      <c r="F18" s="117"/>
      <c r="G18" s="128">
        <f t="shared" si="1"/>
        <v>0</v>
      </c>
    </row>
    <row r="19" spans="1:7" s="21" customFormat="1" ht="20.100000000000001" customHeight="1" thickBot="1" x14ac:dyDescent="0.3">
      <c r="A19" s="132">
        <v>17</v>
      </c>
      <c r="B19" s="133">
        <v>40600290</v>
      </c>
      <c r="C19" s="134" t="s">
        <v>61</v>
      </c>
      <c r="D19" s="133" t="s">
        <v>86</v>
      </c>
      <c r="E19" s="133">
        <v>2433</v>
      </c>
      <c r="F19" s="117"/>
      <c r="G19" s="128">
        <f t="shared" si="1"/>
        <v>0</v>
      </c>
    </row>
    <row r="20" spans="1:7" s="21" customFormat="1" ht="20.100000000000001" customHeight="1" thickBot="1" x14ac:dyDescent="0.3">
      <c r="A20" s="132">
        <v>18</v>
      </c>
      <c r="B20" s="133">
        <v>40600525</v>
      </c>
      <c r="C20" s="134" t="s">
        <v>192</v>
      </c>
      <c r="D20" s="133" t="s">
        <v>87</v>
      </c>
      <c r="E20" s="133">
        <v>3</v>
      </c>
      <c r="F20" s="117"/>
      <c r="G20" s="128">
        <f t="shared" si="1"/>
        <v>0</v>
      </c>
    </row>
    <row r="21" spans="1:7" s="21" customFormat="1" ht="20.100000000000001" customHeight="1" thickBot="1" x14ac:dyDescent="0.3">
      <c r="A21" s="132">
        <v>19</v>
      </c>
      <c r="B21" s="133">
        <v>40600635</v>
      </c>
      <c r="C21" s="134" t="s">
        <v>62</v>
      </c>
      <c r="D21" s="133" t="s">
        <v>87</v>
      </c>
      <c r="E21" s="133">
        <v>303</v>
      </c>
      <c r="F21" s="117"/>
      <c r="G21" s="128">
        <f t="shared" si="1"/>
        <v>0</v>
      </c>
    </row>
    <row r="22" spans="1:7" s="21" customFormat="1" ht="20.100000000000001" customHeight="1" thickBot="1" x14ac:dyDescent="0.3">
      <c r="A22" s="132">
        <v>20</v>
      </c>
      <c r="B22" s="133">
        <v>40604060</v>
      </c>
      <c r="C22" s="134" t="s">
        <v>193</v>
      </c>
      <c r="D22" s="133" t="s">
        <v>87</v>
      </c>
      <c r="E22" s="133">
        <v>404</v>
      </c>
      <c r="F22" s="117"/>
      <c r="G22" s="128">
        <f t="shared" si="1"/>
        <v>0</v>
      </c>
    </row>
    <row r="23" spans="1:7" s="21" customFormat="1" ht="20.100000000000001" customHeight="1" thickBot="1" x14ac:dyDescent="0.3">
      <c r="A23" s="132">
        <v>21</v>
      </c>
      <c r="B23" s="133">
        <v>80173</v>
      </c>
      <c r="C23" s="134" t="s">
        <v>63</v>
      </c>
      <c r="D23" s="133" t="s">
        <v>88</v>
      </c>
      <c r="E23" s="133">
        <v>4</v>
      </c>
      <c r="F23" s="117"/>
      <c r="G23" s="128">
        <f t="shared" si="1"/>
        <v>0</v>
      </c>
    </row>
    <row r="24" spans="1:7" s="21" customFormat="1" ht="20.100000000000001" customHeight="1" thickBot="1" x14ac:dyDescent="0.3">
      <c r="A24" s="132">
        <v>22</v>
      </c>
      <c r="B24" s="133">
        <v>42001300</v>
      </c>
      <c r="C24" s="134" t="s">
        <v>95</v>
      </c>
      <c r="D24" s="133" t="s">
        <v>85</v>
      </c>
      <c r="E24" s="133">
        <v>1834</v>
      </c>
      <c r="F24" s="117"/>
      <c r="G24" s="128">
        <f t="shared" si="1"/>
        <v>0</v>
      </c>
    </row>
    <row r="25" spans="1:7" s="21" customFormat="1" ht="20.100000000000001" customHeight="1" thickBot="1" x14ac:dyDescent="0.3">
      <c r="A25" s="132">
        <v>23</v>
      </c>
      <c r="B25" s="133">
        <v>42300400</v>
      </c>
      <c r="C25" s="134" t="s">
        <v>194</v>
      </c>
      <c r="D25" s="133" t="s">
        <v>85</v>
      </c>
      <c r="E25" s="133">
        <v>394</v>
      </c>
      <c r="F25" s="117"/>
      <c r="G25" s="128">
        <f t="shared" si="1"/>
        <v>0</v>
      </c>
    </row>
    <row r="26" spans="1:7" s="21" customFormat="1" ht="20.100000000000001" customHeight="1" thickBot="1" x14ac:dyDescent="0.3">
      <c r="A26" s="132">
        <v>24</v>
      </c>
      <c r="B26" s="133" t="s">
        <v>112</v>
      </c>
      <c r="C26" s="134" t="s">
        <v>195</v>
      </c>
      <c r="D26" s="133" t="s">
        <v>89</v>
      </c>
      <c r="E26" s="133">
        <v>5456</v>
      </c>
      <c r="F26" s="117"/>
      <c r="G26" s="128">
        <f t="shared" si="1"/>
        <v>0</v>
      </c>
    </row>
    <row r="27" spans="1:7" s="21" customFormat="1" ht="20.100000000000001" customHeight="1" thickBot="1" x14ac:dyDescent="0.3">
      <c r="A27" s="132">
        <v>25</v>
      </c>
      <c r="B27" s="133" t="s">
        <v>113</v>
      </c>
      <c r="C27" s="134" t="s">
        <v>196</v>
      </c>
      <c r="D27" s="133" t="s">
        <v>89</v>
      </c>
      <c r="E27" s="133">
        <v>1844</v>
      </c>
      <c r="F27" s="117"/>
      <c r="G27" s="128">
        <f t="shared" si="1"/>
        <v>0</v>
      </c>
    </row>
    <row r="28" spans="1:7" s="21" customFormat="1" ht="20.100000000000001" customHeight="1" thickBot="1" x14ac:dyDescent="0.3">
      <c r="A28" s="132">
        <v>26</v>
      </c>
      <c r="B28" s="133" t="s">
        <v>114</v>
      </c>
      <c r="C28" s="134" t="s">
        <v>197</v>
      </c>
      <c r="D28" s="133" t="s">
        <v>89</v>
      </c>
      <c r="E28" s="133">
        <v>1351</v>
      </c>
      <c r="F28" s="117"/>
      <c r="G28" s="128">
        <f t="shared" si="1"/>
        <v>0</v>
      </c>
    </row>
    <row r="29" spans="1:7" s="21" customFormat="1" ht="20.100000000000001" customHeight="1" thickBot="1" x14ac:dyDescent="0.3">
      <c r="A29" s="132">
        <v>27</v>
      </c>
      <c r="B29" s="133" t="s">
        <v>115</v>
      </c>
      <c r="C29" s="134" t="s">
        <v>198</v>
      </c>
      <c r="D29" s="133" t="s">
        <v>89</v>
      </c>
      <c r="E29" s="133">
        <v>132</v>
      </c>
      <c r="F29" s="117"/>
      <c r="G29" s="128">
        <f t="shared" si="1"/>
        <v>0</v>
      </c>
    </row>
    <row r="30" spans="1:7" s="21" customFormat="1" ht="20.100000000000001" customHeight="1" thickBot="1" x14ac:dyDescent="0.3">
      <c r="A30" s="132">
        <v>28</v>
      </c>
      <c r="B30" s="133" t="s">
        <v>116</v>
      </c>
      <c r="C30" s="134" t="s">
        <v>64</v>
      </c>
      <c r="D30" s="133" t="s">
        <v>89</v>
      </c>
      <c r="E30" s="133">
        <v>230</v>
      </c>
      <c r="F30" s="117"/>
      <c r="G30" s="128">
        <f t="shared" si="1"/>
        <v>0</v>
      </c>
    </row>
    <row r="31" spans="1:7" s="21" customFormat="1" ht="20.100000000000001" customHeight="1" thickBot="1" x14ac:dyDescent="0.3">
      <c r="A31" s="132">
        <v>29</v>
      </c>
      <c r="B31" s="133" t="s">
        <v>117</v>
      </c>
      <c r="C31" s="134" t="s">
        <v>68</v>
      </c>
      <c r="D31" s="133" t="s">
        <v>85</v>
      </c>
      <c r="E31" s="133">
        <v>175</v>
      </c>
      <c r="F31" s="117"/>
      <c r="G31" s="128">
        <f t="shared" si="1"/>
        <v>0</v>
      </c>
    </row>
    <row r="32" spans="1:7" s="21" customFormat="1" ht="20.100000000000001" customHeight="1" thickBot="1" x14ac:dyDescent="0.3">
      <c r="A32" s="132">
        <v>30</v>
      </c>
      <c r="B32" s="133">
        <v>44000100</v>
      </c>
      <c r="C32" s="134" t="s">
        <v>69</v>
      </c>
      <c r="D32" s="133" t="s">
        <v>85</v>
      </c>
      <c r="E32" s="133">
        <v>3886</v>
      </c>
      <c r="F32" s="117"/>
      <c r="G32" s="128">
        <f t="shared" si="1"/>
        <v>0</v>
      </c>
    </row>
    <row r="33" spans="1:7" s="21" customFormat="1" ht="20.100000000000001" customHeight="1" thickBot="1" x14ac:dyDescent="0.3">
      <c r="A33" s="132">
        <v>31</v>
      </c>
      <c r="B33" s="133">
        <v>44000300</v>
      </c>
      <c r="C33" s="134" t="s">
        <v>199</v>
      </c>
      <c r="D33" s="133" t="s">
        <v>90</v>
      </c>
      <c r="E33" s="133">
        <v>548</v>
      </c>
      <c r="F33" s="117"/>
      <c r="G33" s="128">
        <f t="shared" si="1"/>
        <v>0</v>
      </c>
    </row>
    <row r="34" spans="1:7" s="21" customFormat="1" ht="20.100000000000001" customHeight="1" thickBot="1" x14ac:dyDescent="0.3">
      <c r="A34" s="132">
        <v>32</v>
      </c>
      <c r="B34" s="133">
        <v>44000500</v>
      </c>
      <c r="C34" s="134" t="s">
        <v>70</v>
      </c>
      <c r="D34" s="133" t="s">
        <v>90</v>
      </c>
      <c r="E34" s="133">
        <v>404</v>
      </c>
      <c r="F34" s="117"/>
      <c r="G34" s="128">
        <f t="shared" si="1"/>
        <v>0</v>
      </c>
    </row>
    <row r="35" spans="1:7" s="21" customFormat="1" ht="20.100000000000001" customHeight="1" thickBot="1" x14ac:dyDescent="0.3">
      <c r="A35" s="132">
        <v>33</v>
      </c>
      <c r="B35" s="133">
        <v>44000600</v>
      </c>
      <c r="C35" s="134" t="s">
        <v>118</v>
      </c>
      <c r="D35" s="133" t="s">
        <v>89</v>
      </c>
      <c r="E35" s="133">
        <v>7362</v>
      </c>
      <c r="F35" s="117"/>
      <c r="G35" s="128">
        <f t="shared" si="1"/>
        <v>0</v>
      </c>
    </row>
    <row r="36" spans="1:7" s="21" customFormat="1" ht="20.100000000000001" customHeight="1" thickBot="1" x14ac:dyDescent="0.3">
      <c r="A36" s="132">
        <v>34</v>
      </c>
      <c r="B36" s="133" t="s">
        <v>189</v>
      </c>
      <c r="C36" s="134" t="s">
        <v>66</v>
      </c>
      <c r="D36" s="133" t="s">
        <v>90</v>
      </c>
      <c r="E36" s="133">
        <v>366</v>
      </c>
      <c r="F36" s="117"/>
      <c r="G36" s="128">
        <f t="shared" si="1"/>
        <v>0</v>
      </c>
    </row>
    <row r="37" spans="1:7" s="21" customFormat="1" ht="20.100000000000001" customHeight="1" thickBot="1" x14ac:dyDescent="0.3">
      <c r="A37" s="132">
        <v>35</v>
      </c>
      <c r="B37" s="133" t="s">
        <v>189</v>
      </c>
      <c r="C37" s="134" t="s">
        <v>67</v>
      </c>
      <c r="D37" s="133" t="s">
        <v>85</v>
      </c>
      <c r="E37" s="133">
        <v>630</v>
      </c>
      <c r="F37" s="117"/>
      <c r="G37" s="128">
        <f t="shared" si="1"/>
        <v>0</v>
      </c>
    </row>
    <row r="38" spans="1:7" s="21" customFormat="1" ht="20.100000000000001" customHeight="1" thickBot="1" x14ac:dyDescent="0.3">
      <c r="A38" s="132">
        <v>36</v>
      </c>
      <c r="B38" s="133" t="s">
        <v>119</v>
      </c>
      <c r="C38" s="134" t="s">
        <v>120</v>
      </c>
      <c r="D38" s="133" t="s">
        <v>90</v>
      </c>
      <c r="E38" s="133">
        <v>43</v>
      </c>
      <c r="F38" s="117"/>
      <c r="G38" s="128">
        <f t="shared" si="1"/>
        <v>0</v>
      </c>
    </row>
    <row r="39" spans="1:7" s="21" customFormat="1" ht="20.100000000000001" customHeight="1" thickBot="1" x14ac:dyDescent="0.3">
      <c r="A39" s="132">
        <v>37</v>
      </c>
      <c r="B39" s="133" t="s">
        <v>121</v>
      </c>
      <c r="C39" s="134" t="s">
        <v>122</v>
      </c>
      <c r="D39" s="133" t="s">
        <v>90</v>
      </c>
      <c r="E39" s="133">
        <v>95</v>
      </c>
      <c r="F39" s="117"/>
      <c r="G39" s="128">
        <f t="shared" si="1"/>
        <v>0</v>
      </c>
    </row>
    <row r="40" spans="1:7" s="21" customFormat="1" ht="20.100000000000001" customHeight="1" thickBot="1" x14ac:dyDescent="0.3">
      <c r="A40" s="132">
        <v>38</v>
      </c>
      <c r="B40" s="133" t="s">
        <v>200</v>
      </c>
      <c r="C40" s="134" t="s">
        <v>201</v>
      </c>
      <c r="D40" s="133" t="s">
        <v>90</v>
      </c>
      <c r="E40" s="133">
        <v>0</v>
      </c>
      <c r="F40" s="117"/>
      <c r="G40" s="128">
        <f t="shared" si="1"/>
        <v>0</v>
      </c>
    </row>
    <row r="41" spans="1:7" s="21" customFormat="1" ht="20.100000000000001" customHeight="1" thickBot="1" x14ac:dyDescent="0.3">
      <c r="A41" s="132">
        <v>39</v>
      </c>
      <c r="B41" s="133" t="s">
        <v>202</v>
      </c>
      <c r="C41" s="134" t="s">
        <v>203</v>
      </c>
      <c r="D41" s="133" t="s">
        <v>90</v>
      </c>
      <c r="E41" s="133">
        <v>0</v>
      </c>
      <c r="F41" s="117"/>
      <c r="G41" s="128">
        <f t="shared" si="1"/>
        <v>0</v>
      </c>
    </row>
    <row r="42" spans="1:7" s="21" customFormat="1" ht="20.100000000000001" customHeight="1" thickBot="1" x14ac:dyDescent="0.3">
      <c r="A42" s="132">
        <v>40</v>
      </c>
      <c r="B42" s="133" t="s">
        <v>123</v>
      </c>
      <c r="C42" s="134" t="s">
        <v>72</v>
      </c>
      <c r="D42" s="133" t="s">
        <v>90</v>
      </c>
      <c r="E42" s="133">
        <v>3840</v>
      </c>
      <c r="F42" s="117"/>
      <c r="G42" s="128">
        <f t="shared" si="1"/>
        <v>0</v>
      </c>
    </row>
    <row r="43" spans="1:7" s="21" customFormat="1" ht="20.100000000000001" customHeight="1" thickBot="1" x14ac:dyDescent="0.3">
      <c r="A43" s="132">
        <v>41</v>
      </c>
      <c r="B43" s="133">
        <v>56100020</v>
      </c>
      <c r="C43" s="134" t="s">
        <v>204</v>
      </c>
      <c r="D43" s="133" t="s">
        <v>84</v>
      </c>
      <c r="E43" s="133">
        <v>2</v>
      </c>
      <c r="F43" s="117"/>
      <c r="G43" s="128">
        <f t="shared" si="1"/>
        <v>0</v>
      </c>
    </row>
    <row r="44" spans="1:7" s="21" customFormat="1" ht="20.100000000000001" customHeight="1" thickBot="1" x14ac:dyDescent="0.3">
      <c r="A44" s="132">
        <v>42</v>
      </c>
      <c r="B44" s="133" t="s">
        <v>205</v>
      </c>
      <c r="C44" s="134" t="s">
        <v>206</v>
      </c>
      <c r="D44" s="133" t="s">
        <v>90</v>
      </c>
      <c r="E44" s="133">
        <v>419</v>
      </c>
      <c r="F44" s="117"/>
      <c r="G44" s="128">
        <f t="shared" si="1"/>
        <v>0</v>
      </c>
    </row>
    <row r="45" spans="1:7" s="21" customFormat="1" ht="20.100000000000001" customHeight="1" thickBot="1" x14ac:dyDescent="0.3">
      <c r="A45" s="132">
        <v>43</v>
      </c>
      <c r="B45" s="133">
        <v>56101150</v>
      </c>
      <c r="C45" s="134" t="s">
        <v>207</v>
      </c>
      <c r="D45" s="133" t="s">
        <v>84</v>
      </c>
      <c r="E45" s="133">
        <v>1</v>
      </c>
      <c r="F45" s="117"/>
      <c r="G45" s="128">
        <f t="shared" si="1"/>
        <v>0</v>
      </c>
    </row>
    <row r="46" spans="1:7" s="21" customFormat="1" ht="20.100000000000001" customHeight="1" thickBot="1" x14ac:dyDescent="0.3">
      <c r="A46" s="132">
        <v>44</v>
      </c>
      <c r="B46" s="133" t="s">
        <v>208</v>
      </c>
      <c r="C46" s="134" t="s">
        <v>209</v>
      </c>
      <c r="D46" s="133" t="s">
        <v>84</v>
      </c>
      <c r="E46" s="133">
        <v>2</v>
      </c>
      <c r="F46" s="117"/>
      <c r="G46" s="128">
        <f t="shared" si="1"/>
        <v>0</v>
      </c>
    </row>
    <row r="47" spans="1:7" s="21" customFormat="1" ht="20.100000000000001" customHeight="1" thickBot="1" x14ac:dyDescent="0.3">
      <c r="A47" s="132">
        <v>45</v>
      </c>
      <c r="B47" s="133">
        <v>56109400</v>
      </c>
      <c r="C47" s="134" t="s">
        <v>210</v>
      </c>
      <c r="D47" s="133" t="s">
        <v>84</v>
      </c>
      <c r="E47" s="133">
        <v>0</v>
      </c>
      <c r="F47" s="117"/>
      <c r="G47" s="128">
        <f t="shared" si="1"/>
        <v>0</v>
      </c>
    </row>
    <row r="48" spans="1:7" s="21" customFormat="1" ht="20.100000000000001" customHeight="1" thickBot="1" x14ac:dyDescent="0.3">
      <c r="A48" s="132">
        <v>46</v>
      </c>
      <c r="B48" s="133">
        <v>56109420</v>
      </c>
      <c r="C48" s="134" t="s">
        <v>211</v>
      </c>
      <c r="D48" s="133" t="s">
        <v>84</v>
      </c>
      <c r="E48" s="133">
        <v>6</v>
      </c>
      <c r="F48" s="117"/>
      <c r="G48" s="128">
        <f t="shared" si="1"/>
        <v>0</v>
      </c>
    </row>
    <row r="49" spans="1:7" s="21" customFormat="1" ht="20.100000000000001" customHeight="1" thickBot="1" x14ac:dyDescent="0.3">
      <c r="A49" s="132">
        <v>47</v>
      </c>
      <c r="B49" s="133">
        <v>56200200</v>
      </c>
      <c r="C49" s="134" t="s">
        <v>212</v>
      </c>
      <c r="D49" s="133" t="s">
        <v>90</v>
      </c>
      <c r="E49" s="133">
        <v>0</v>
      </c>
      <c r="F49" s="117"/>
      <c r="G49" s="128">
        <f t="shared" si="1"/>
        <v>0</v>
      </c>
    </row>
    <row r="50" spans="1:7" s="21" customFormat="1" ht="20.100000000000001" customHeight="1" thickBot="1" x14ac:dyDescent="0.3">
      <c r="A50" s="132">
        <v>48</v>
      </c>
      <c r="B50" s="133">
        <v>56200300</v>
      </c>
      <c r="C50" s="134" t="s">
        <v>213</v>
      </c>
      <c r="D50" s="133" t="s">
        <v>90</v>
      </c>
      <c r="E50" s="133">
        <v>68</v>
      </c>
      <c r="F50" s="117"/>
      <c r="G50" s="128">
        <f t="shared" si="1"/>
        <v>0</v>
      </c>
    </row>
    <row r="51" spans="1:7" s="21" customFormat="1" ht="20.100000000000001" customHeight="1" thickBot="1" x14ac:dyDescent="0.3">
      <c r="A51" s="132">
        <v>49</v>
      </c>
      <c r="B51" s="133" t="s">
        <v>214</v>
      </c>
      <c r="C51" s="134" t="s">
        <v>215</v>
      </c>
      <c r="D51" s="133" t="s">
        <v>84</v>
      </c>
      <c r="E51" s="133">
        <v>1</v>
      </c>
      <c r="F51" s="117"/>
      <c r="G51" s="128">
        <f t="shared" si="1"/>
        <v>0</v>
      </c>
    </row>
    <row r="52" spans="1:7" s="21" customFormat="1" ht="20.100000000000001" customHeight="1" thickBot="1" x14ac:dyDescent="0.3">
      <c r="A52" s="132">
        <v>50</v>
      </c>
      <c r="B52" s="133" t="s">
        <v>216</v>
      </c>
      <c r="C52" s="134" t="s">
        <v>217</v>
      </c>
      <c r="D52" s="133" t="s">
        <v>84</v>
      </c>
      <c r="E52" s="133">
        <v>1</v>
      </c>
      <c r="F52" s="117"/>
      <c r="G52" s="128">
        <f t="shared" si="1"/>
        <v>0</v>
      </c>
    </row>
    <row r="53" spans="1:7" s="21" customFormat="1" ht="20.100000000000001" customHeight="1" thickBot="1" x14ac:dyDescent="0.3">
      <c r="A53" s="132">
        <v>51</v>
      </c>
      <c r="B53" s="133">
        <v>56400700</v>
      </c>
      <c r="C53" s="134" t="s">
        <v>218</v>
      </c>
      <c r="D53" s="133" t="s">
        <v>84</v>
      </c>
      <c r="E53" s="133">
        <v>1</v>
      </c>
      <c r="F53" s="117"/>
      <c r="G53" s="128">
        <f t="shared" si="1"/>
        <v>0</v>
      </c>
    </row>
    <row r="54" spans="1:7" s="21" customFormat="1" ht="20.100000000000001" customHeight="1" thickBot="1" x14ac:dyDescent="0.3">
      <c r="A54" s="132">
        <v>52</v>
      </c>
      <c r="B54" s="133" t="s">
        <v>219</v>
      </c>
      <c r="C54" s="134" t="s">
        <v>220</v>
      </c>
      <c r="D54" s="133" t="s">
        <v>84</v>
      </c>
      <c r="E54" s="133">
        <v>0</v>
      </c>
      <c r="F54" s="117"/>
      <c r="G54" s="128">
        <f t="shared" si="1"/>
        <v>0</v>
      </c>
    </row>
    <row r="55" spans="1:7" s="21" customFormat="1" ht="20.100000000000001" customHeight="1" thickBot="1" x14ac:dyDescent="0.3">
      <c r="A55" s="132">
        <v>53</v>
      </c>
      <c r="B55" s="133" t="s">
        <v>189</v>
      </c>
      <c r="C55" s="134" t="s">
        <v>221</v>
      </c>
      <c r="D55" s="133" t="s">
        <v>84</v>
      </c>
      <c r="E55" s="133">
        <v>2</v>
      </c>
      <c r="F55" s="117"/>
      <c r="G55" s="128">
        <f t="shared" si="1"/>
        <v>0</v>
      </c>
    </row>
    <row r="56" spans="1:7" s="21" customFormat="1" ht="20.100000000000001" customHeight="1" thickBot="1" x14ac:dyDescent="0.3">
      <c r="A56" s="132">
        <v>54</v>
      </c>
      <c r="B56" s="133" t="s">
        <v>189</v>
      </c>
      <c r="C56" s="134" t="s">
        <v>222</v>
      </c>
      <c r="D56" s="133" t="s">
        <v>84</v>
      </c>
      <c r="E56" s="133">
        <v>1</v>
      </c>
      <c r="F56" s="117"/>
      <c r="G56" s="128">
        <f t="shared" si="1"/>
        <v>0</v>
      </c>
    </row>
    <row r="57" spans="1:7" s="21" customFormat="1" ht="20.100000000000001" customHeight="1" thickBot="1" x14ac:dyDescent="0.3">
      <c r="A57" s="132">
        <v>55</v>
      </c>
      <c r="B57" s="133" t="s">
        <v>124</v>
      </c>
      <c r="C57" s="134" t="s">
        <v>223</v>
      </c>
      <c r="D57" s="133" t="s">
        <v>84</v>
      </c>
      <c r="E57" s="133">
        <v>8</v>
      </c>
      <c r="F57" s="117"/>
      <c r="G57" s="128">
        <f t="shared" si="1"/>
        <v>0</v>
      </c>
    </row>
    <row r="58" spans="1:7" s="21" customFormat="1" ht="20.100000000000001" customHeight="1" thickBot="1" x14ac:dyDescent="0.3">
      <c r="A58" s="132">
        <v>56</v>
      </c>
      <c r="B58" s="133" t="s">
        <v>125</v>
      </c>
      <c r="C58" s="134" t="s">
        <v>126</v>
      </c>
      <c r="D58" s="133" t="s">
        <v>84</v>
      </c>
      <c r="E58" s="133">
        <v>0</v>
      </c>
      <c r="F58" s="117"/>
      <c r="G58" s="128">
        <f t="shared" si="1"/>
        <v>0</v>
      </c>
    </row>
    <row r="59" spans="1:7" s="21" customFormat="1" ht="20.100000000000001" customHeight="1" thickBot="1" x14ac:dyDescent="0.3">
      <c r="A59" s="132">
        <v>57</v>
      </c>
      <c r="B59" s="133" t="s">
        <v>127</v>
      </c>
      <c r="C59" s="134" t="s">
        <v>224</v>
      </c>
      <c r="D59" s="133" t="s">
        <v>90</v>
      </c>
      <c r="E59" s="133">
        <v>2</v>
      </c>
      <c r="F59" s="117"/>
      <c r="G59" s="128">
        <f t="shared" si="1"/>
        <v>0</v>
      </c>
    </row>
    <row r="60" spans="1:7" s="21" customFormat="1" ht="20.100000000000001" customHeight="1" thickBot="1" x14ac:dyDescent="0.3">
      <c r="A60" s="132">
        <v>58</v>
      </c>
      <c r="B60" s="133" t="s">
        <v>225</v>
      </c>
      <c r="C60" s="134" t="s">
        <v>226</v>
      </c>
      <c r="D60" s="133" t="s">
        <v>84</v>
      </c>
      <c r="E60" s="133">
        <v>1</v>
      </c>
      <c r="F60" s="117"/>
      <c r="G60" s="128">
        <f t="shared" si="1"/>
        <v>0</v>
      </c>
    </row>
    <row r="61" spans="1:7" s="21" customFormat="1" ht="20.100000000000001" customHeight="1" thickBot="1" x14ac:dyDescent="0.3">
      <c r="A61" s="132">
        <v>59</v>
      </c>
      <c r="B61" s="133" t="s">
        <v>227</v>
      </c>
      <c r="C61" s="134" t="s">
        <v>128</v>
      </c>
      <c r="D61" s="133" t="s">
        <v>84</v>
      </c>
      <c r="E61" s="133">
        <v>5</v>
      </c>
      <c r="F61" s="117"/>
      <c r="G61" s="128">
        <f t="shared" si="1"/>
        <v>0</v>
      </c>
    </row>
    <row r="62" spans="1:7" s="21" customFormat="1" ht="20.100000000000001" customHeight="1" thickBot="1" x14ac:dyDescent="0.3">
      <c r="A62" s="132">
        <v>60</v>
      </c>
      <c r="B62" s="133" t="s">
        <v>228</v>
      </c>
      <c r="C62" s="134" t="s">
        <v>229</v>
      </c>
      <c r="D62" s="133" t="s">
        <v>84</v>
      </c>
      <c r="E62" s="133">
        <v>1</v>
      </c>
      <c r="F62" s="117"/>
      <c r="G62" s="128">
        <f t="shared" si="1"/>
        <v>0</v>
      </c>
    </row>
    <row r="63" spans="1:7" s="21" customFormat="1" ht="20.100000000000001" customHeight="1" thickBot="1" x14ac:dyDescent="0.3">
      <c r="A63" s="132">
        <v>61</v>
      </c>
      <c r="B63" s="133" t="s">
        <v>174</v>
      </c>
      <c r="C63" s="134" t="s">
        <v>75</v>
      </c>
      <c r="D63" s="133" t="s">
        <v>84</v>
      </c>
      <c r="E63" s="133">
        <v>0</v>
      </c>
      <c r="F63" s="117"/>
      <c r="G63" s="128">
        <f t="shared" si="1"/>
        <v>0</v>
      </c>
    </row>
    <row r="64" spans="1:7" s="21" customFormat="1" ht="20.100000000000001" customHeight="1" thickBot="1" x14ac:dyDescent="0.3">
      <c r="A64" s="132">
        <v>62</v>
      </c>
      <c r="B64" s="133" t="s">
        <v>129</v>
      </c>
      <c r="C64" s="134" t="s">
        <v>71</v>
      </c>
      <c r="D64" s="133" t="s">
        <v>84</v>
      </c>
      <c r="E64" s="133">
        <v>8</v>
      </c>
      <c r="F64" s="117"/>
      <c r="G64" s="128">
        <f t="shared" si="1"/>
        <v>0</v>
      </c>
    </row>
    <row r="65" spans="1:7" s="21" customFormat="1" ht="20.100000000000001" customHeight="1" thickBot="1" x14ac:dyDescent="0.3">
      <c r="A65" s="132">
        <v>63</v>
      </c>
      <c r="B65" s="133">
        <v>60600605</v>
      </c>
      <c r="C65" s="134" t="s">
        <v>65</v>
      </c>
      <c r="D65" s="133" t="s">
        <v>90</v>
      </c>
      <c r="E65" s="133">
        <v>139</v>
      </c>
      <c r="F65" s="117"/>
      <c r="G65" s="128">
        <f t="shared" si="1"/>
        <v>0</v>
      </c>
    </row>
    <row r="66" spans="1:7" s="21" customFormat="1" ht="20.100000000000001" customHeight="1" thickBot="1" x14ac:dyDescent="0.3">
      <c r="A66" s="132">
        <v>64</v>
      </c>
      <c r="B66" s="133" t="s">
        <v>130</v>
      </c>
      <c r="C66" s="134" t="s">
        <v>230</v>
      </c>
      <c r="D66" s="133" t="s">
        <v>90</v>
      </c>
      <c r="E66" s="133">
        <v>2017</v>
      </c>
      <c r="F66" s="117"/>
      <c r="G66" s="128">
        <f t="shared" si="1"/>
        <v>0</v>
      </c>
    </row>
    <row r="67" spans="1:7" s="21" customFormat="1" ht="20.100000000000001" customHeight="1" thickBot="1" x14ac:dyDescent="0.3">
      <c r="A67" s="132">
        <v>65</v>
      </c>
      <c r="B67" s="133" t="s">
        <v>189</v>
      </c>
      <c r="C67" s="134" t="s">
        <v>231</v>
      </c>
      <c r="D67" s="133" t="s">
        <v>84</v>
      </c>
      <c r="E67" s="133">
        <v>2</v>
      </c>
      <c r="F67" s="117"/>
      <c r="G67" s="128">
        <f t="shared" si="1"/>
        <v>0</v>
      </c>
    </row>
    <row r="68" spans="1:7" s="21" customFormat="1" ht="20.100000000000001" customHeight="1" thickBot="1" x14ac:dyDescent="0.3">
      <c r="A68" s="132">
        <v>66</v>
      </c>
      <c r="B68" s="133">
        <v>66900200</v>
      </c>
      <c r="C68" s="134" t="s">
        <v>79</v>
      </c>
      <c r="D68" s="133" t="s">
        <v>82</v>
      </c>
      <c r="E68" s="133">
        <v>3431</v>
      </c>
      <c r="F68" s="117"/>
      <c r="G68" s="128">
        <f t="shared" si="1"/>
        <v>0</v>
      </c>
    </row>
    <row r="69" spans="1:7" s="21" customFormat="1" ht="20.100000000000001" customHeight="1" thickBot="1" x14ac:dyDescent="0.3">
      <c r="A69" s="132">
        <v>67</v>
      </c>
      <c r="B69" s="133">
        <v>66900530</v>
      </c>
      <c r="C69" s="134" t="s">
        <v>81</v>
      </c>
      <c r="D69" s="133" t="s">
        <v>84</v>
      </c>
      <c r="E69" s="133">
        <v>1</v>
      </c>
      <c r="F69" s="117"/>
      <c r="G69" s="128">
        <f t="shared" si="1"/>
        <v>0</v>
      </c>
    </row>
    <row r="70" spans="1:7" s="21" customFormat="1" ht="20.100000000000001" customHeight="1" thickBot="1" x14ac:dyDescent="0.3">
      <c r="A70" s="132">
        <v>68</v>
      </c>
      <c r="B70" s="133">
        <v>66901001</v>
      </c>
      <c r="C70" s="134" t="s">
        <v>77</v>
      </c>
      <c r="D70" s="133" t="s">
        <v>91</v>
      </c>
      <c r="E70" s="133">
        <v>1</v>
      </c>
      <c r="F70" s="117"/>
      <c r="G70" s="128">
        <f t="shared" si="1"/>
        <v>0</v>
      </c>
    </row>
    <row r="71" spans="1:7" s="21" customFormat="1" ht="20.100000000000001" customHeight="1" thickBot="1" x14ac:dyDescent="0.3">
      <c r="A71" s="132">
        <v>69</v>
      </c>
      <c r="B71" s="133">
        <v>66901003</v>
      </c>
      <c r="C71" s="134" t="s">
        <v>78</v>
      </c>
      <c r="D71" s="133" t="s">
        <v>91</v>
      </c>
      <c r="E71" s="133">
        <v>1</v>
      </c>
      <c r="F71" s="117"/>
      <c r="G71" s="128">
        <f t="shared" si="1"/>
        <v>0</v>
      </c>
    </row>
    <row r="72" spans="1:7" s="21" customFormat="1" ht="20.100000000000001" customHeight="1" thickBot="1" x14ac:dyDescent="0.3">
      <c r="A72" s="132">
        <v>70</v>
      </c>
      <c r="B72" s="133">
        <v>66901006</v>
      </c>
      <c r="C72" s="134" t="s">
        <v>232</v>
      </c>
      <c r="D72" s="133" t="s">
        <v>233</v>
      </c>
      <c r="E72" s="133">
        <v>40</v>
      </c>
      <c r="F72" s="117"/>
      <c r="G72" s="128">
        <f t="shared" si="1"/>
        <v>0</v>
      </c>
    </row>
    <row r="73" spans="1:7" s="21" customFormat="1" ht="20.100000000000001" customHeight="1" thickBot="1" x14ac:dyDescent="0.3">
      <c r="A73" s="132">
        <v>71</v>
      </c>
      <c r="B73" s="133" t="s">
        <v>131</v>
      </c>
      <c r="C73" s="134" t="s">
        <v>132</v>
      </c>
      <c r="D73" s="133" t="s">
        <v>88</v>
      </c>
      <c r="E73" s="133">
        <v>4</v>
      </c>
      <c r="F73" s="117"/>
      <c r="G73" s="128">
        <f t="shared" si="1"/>
        <v>0</v>
      </c>
    </row>
    <row r="74" spans="1:7" s="21" customFormat="1" ht="20.100000000000001" customHeight="1" thickBot="1" x14ac:dyDescent="0.3">
      <c r="A74" s="132">
        <v>72</v>
      </c>
      <c r="B74" s="133" t="s">
        <v>133</v>
      </c>
      <c r="C74" s="134" t="s">
        <v>76</v>
      </c>
      <c r="D74" s="133" t="s">
        <v>91</v>
      </c>
      <c r="E74" s="133">
        <v>1</v>
      </c>
      <c r="F74" s="117"/>
      <c r="G74" s="128">
        <f t="shared" si="1"/>
        <v>0</v>
      </c>
    </row>
    <row r="75" spans="1:7" s="21" customFormat="1" ht="20.100000000000001" customHeight="1" thickBot="1" x14ac:dyDescent="0.3">
      <c r="A75" s="132">
        <v>73</v>
      </c>
      <c r="B75" s="133" t="s">
        <v>139</v>
      </c>
      <c r="C75" s="134" t="s">
        <v>140</v>
      </c>
      <c r="D75" s="133" t="s">
        <v>87</v>
      </c>
      <c r="E75" s="133">
        <v>150</v>
      </c>
      <c r="F75" s="117"/>
      <c r="G75" s="128">
        <f t="shared" si="1"/>
        <v>0</v>
      </c>
    </row>
    <row r="76" spans="1:7" s="21" customFormat="1" ht="20.100000000000001" customHeight="1" thickBot="1" x14ac:dyDescent="0.3">
      <c r="A76" s="132">
        <v>74</v>
      </c>
      <c r="B76" s="133" t="s">
        <v>234</v>
      </c>
      <c r="C76" s="134" t="s">
        <v>235</v>
      </c>
      <c r="D76" s="133" t="s">
        <v>89</v>
      </c>
      <c r="E76" s="133">
        <v>161</v>
      </c>
      <c r="F76" s="117"/>
      <c r="G76" s="128">
        <f t="shared" ref="G76:G105" si="2">SUM(E76*F76)</f>
        <v>0</v>
      </c>
    </row>
    <row r="77" spans="1:7" s="21" customFormat="1" ht="20.100000000000001" customHeight="1" thickBot="1" x14ac:dyDescent="0.3">
      <c r="A77" s="132">
        <v>75</v>
      </c>
      <c r="B77" s="133" t="s">
        <v>134</v>
      </c>
      <c r="C77" s="134" t="s">
        <v>74</v>
      </c>
      <c r="D77" s="133" t="s">
        <v>84</v>
      </c>
      <c r="E77" s="133">
        <v>11</v>
      </c>
      <c r="F77" s="117"/>
      <c r="G77" s="128">
        <f t="shared" si="2"/>
        <v>0</v>
      </c>
    </row>
    <row r="78" spans="1:7" s="21" customFormat="1" ht="20.100000000000001" customHeight="1" thickBot="1" x14ac:dyDescent="0.3">
      <c r="A78" s="132">
        <v>76</v>
      </c>
      <c r="B78" s="133" t="s">
        <v>135</v>
      </c>
      <c r="C78" s="134" t="s">
        <v>236</v>
      </c>
      <c r="D78" s="133" t="s">
        <v>84</v>
      </c>
      <c r="E78" s="133">
        <v>11</v>
      </c>
      <c r="F78" s="117"/>
      <c r="G78" s="128">
        <f t="shared" si="2"/>
        <v>0</v>
      </c>
    </row>
    <row r="79" spans="1:7" s="21" customFormat="1" ht="20.100000000000001" customHeight="1" thickBot="1" x14ac:dyDescent="0.3">
      <c r="A79" s="132">
        <v>77</v>
      </c>
      <c r="B79" s="133" t="s">
        <v>136</v>
      </c>
      <c r="C79" s="134" t="s">
        <v>73</v>
      </c>
      <c r="D79" s="133" t="s">
        <v>84</v>
      </c>
      <c r="E79" s="133">
        <v>19</v>
      </c>
      <c r="F79" s="117"/>
      <c r="G79" s="128">
        <f t="shared" si="2"/>
        <v>0</v>
      </c>
    </row>
    <row r="80" spans="1:7" s="21" customFormat="1" ht="20.100000000000001" customHeight="1" thickBot="1" x14ac:dyDescent="0.3">
      <c r="A80" s="132">
        <v>78</v>
      </c>
      <c r="B80" s="133" t="s">
        <v>137</v>
      </c>
      <c r="C80" s="134" t="s">
        <v>138</v>
      </c>
      <c r="D80" s="133" t="s">
        <v>84</v>
      </c>
      <c r="E80" s="133">
        <v>1</v>
      </c>
      <c r="F80" s="117"/>
      <c r="G80" s="128">
        <f t="shared" si="2"/>
        <v>0</v>
      </c>
    </row>
    <row r="81" spans="1:7" s="21" customFormat="1" ht="20.100000000000001" customHeight="1" thickBot="1" x14ac:dyDescent="0.3">
      <c r="A81" s="132">
        <v>79</v>
      </c>
      <c r="B81" s="133">
        <v>78000400</v>
      </c>
      <c r="C81" s="134" t="s">
        <v>237</v>
      </c>
      <c r="D81" s="133" t="s">
        <v>90</v>
      </c>
      <c r="E81" s="133">
        <v>571</v>
      </c>
      <c r="F81" s="117"/>
      <c r="G81" s="128">
        <f t="shared" si="2"/>
        <v>0</v>
      </c>
    </row>
    <row r="82" spans="1:7" s="21" customFormat="1" ht="20.100000000000001" customHeight="1" thickBot="1" x14ac:dyDescent="0.3">
      <c r="A82" s="132">
        <v>80</v>
      </c>
      <c r="B82" s="133">
        <v>78000650</v>
      </c>
      <c r="C82" s="134" t="s">
        <v>238</v>
      </c>
      <c r="D82" s="133" t="s">
        <v>90</v>
      </c>
      <c r="E82" s="133">
        <v>101</v>
      </c>
      <c r="F82" s="117"/>
      <c r="G82" s="128">
        <f t="shared" si="2"/>
        <v>0</v>
      </c>
    </row>
    <row r="83" spans="1:7" s="21" customFormat="1" ht="20.100000000000001" customHeight="1" thickBot="1" x14ac:dyDescent="0.3">
      <c r="A83" s="132">
        <v>81</v>
      </c>
      <c r="B83" s="133" t="s">
        <v>141</v>
      </c>
      <c r="C83" s="134" t="s">
        <v>142</v>
      </c>
      <c r="D83" s="133" t="s">
        <v>84</v>
      </c>
      <c r="E83" s="133">
        <v>977</v>
      </c>
      <c r="F83" s="117"/>
      <c r="G83" s="128">
        <f t="shared" si="2"/>
        <v>0</v>
      </c>
    </row>
    <row r="84" spans="1:7" s="21" customFormat="1" ht="20.100000000000001" customHeight="1" thickBot="1" x14ac:dyDescent="0.3">
      <c r="A84" s="132">
        <v>82</v>
      </c>
      <c r="B84" s="133" t="s">
        <v>143</v>
      </c>
      <c r="C84" s="134" t="s">
        <v>144</v>
      </c>
      <c r="D84" s="133" t="s">
        <v>91</v>
      </c>
      <c r="E84" s="133">
        <v>1</v>
      </c>
      <c r="F84" s="117"/>
      <c r="G84" s="128">
        <f t="shared" si="2"/>
        <v>0</v>
      </c>
    </row>
    <row r="85" spans="1:7" s="21" customFormat="1" ht="20.100000000000001" customHeight="1" thickBot="1" x14ac:dyDescent="0.3">
      <c r="A85" s="132">
        <v>83</v>
      </c>
      <c r="B85" s="133" t="s">
        <v>239</v>
      </c>
      <c r="C85" s="134" t="s">
        <v>240</v>
      </c>
      <c r="D85" s="133" t="s">
        <v>90</v>
      </c>
      <c r="E85" s="133">
        <v>126</v>
      </c>
      <c r="F85" s="117"/>
      <c r="G85" s="128">
        <f t="shared" si="2"/>
        <v>0</v>
      </c>
    </row>
    <row r="86" spans="1:7" s="21" customFormat="1" ht="20.100000000000001" customHeight="1" thickBot="1" x14ac:dyDescent="0.3">
      <c r="A86" s="132">
        <v>84</v>
      </c>
      <c r="B86" s="133" t="s">
        <v>145</v>
      </c>
      <c r="C86" s="134" t="s">
        <v>146</v>
      </c>
      <c r="D86" s="133" t="s">
        <v>90</v>
      </c>
      <c r="E86" s="133">
        <v>172</v>
      </c>
      <c r="F86" s="117"/>
      <c r="G86" s="128">
        <f t="shared" si="2"/>
        <v>0</v>
      </c>
    </row>
    <row r="87" spans="1:7" s="21" customFormat="1" ht="20.100000000000001" customHeight="1" thickBot="1" x14ac:dyDescent="0.3">
      <c r="A87" s="132">
        <v>85</v>
      </c>
      <c r="B87" s="133" t="s">
        <v>147</v>
      </c>
      <c r="C87" s="134" t="s">
        <v>148</v>
      </c>
      <c r="D87" s="133" t="s">
        <v>90</v>
      </c>
      <c r="E87" s="133">
        <v>1306</v>
      </c>
      <c r="F87" s="117"/>
      <c r="G87" s="128">
        <f t="shared" si="2"/>
        <v>0</v>
      </c>
    </row>
    <row r="88" spans="1:7" s="21" customFormat="1" ht="20.100000000000001" customHeight="1" thickBot="1" x14ac:dyDescent="0.3">
      <c r="A88" s="132">
        <v>86</v>
      </c>
      <c r="B88" s="133" t="s">
        <v>149</v>
      </c>
      <c r="C88" s="134" t="s">
        <v>96</v>
      </c>
      <c r="D88" s="133" t="s">
        <v>90</v>
      </c>
      <c r="E88" s="133">
        <v>300</v>
      </c>
      <c r="F88" s="117"/>
      <c r="G88" s="128">
        <f t="shared" si="2"/>
        <v>0</v>
      </c>
    </row>
    <row r="89" spans="1:7" s="21" customFormat="1" ht="20.100000000000001" customHeight="1" thickBot="1" x14ac:dyDescent="0.3">
      <c r="A89" s="132">
        <v>87</v>
      </c>
      <c r="B89" s="133" t="s">
        <v>241</v>
      </c>
      <c r="C89" s="134" t="s">
        <v>242</v>
      </c>
      <c r="D89" s="133" t="s">
        <v>84</v>
      </c>
      <c r="E89" s="133">
        <v>1</v>
      </c>
      <c r="F89" s="117"/>
      <c r="G89" s="128">
        <f t="shared" si="2"/>
        <v>0</v>
      </c>
    </row>
    <row r="90" spans="1:7" s="21" customFormat="1" ht="20.100000000000001" customHeight="1" thickBot="1" x14ac:dyDescent="0.3">
      <c r="A90" s="132">
        <v>88</v>
      </c>
      <c r="B90" s="133" t="s">
        <v>150</v>
      </c>
      <c r="C90" s="134" t="s">
        <v>151</v>
      </c>
      <c r="D90" s="133" t="s">
        <v>84</v>
      </c>
      <c r="E90" s="133">
        <v>3</v>
      </c>
      <c r="F90" s="117"/>
      <c r="G90" s="128">
        <f t="shared" si="2"/>
        <v>0</v>
      </c>
    </row>
    <row r="91" spans="1:7" s="21" customFormat="1" ht="20.100000000000001" customHeight="1" thickBot="1" x14ac:dyDescent="0.3">
      <c r="A91" s="132">
        <v>89</v>
      </c>
      <c r="B91" s="133" t="s">
        <v>152</v>
      </c>
      <c r="C91" s="134" t="s">
        <v>153</v>
      </c>
      <c r="D91" s="133" t="s">
        <v>84</v>
      </c>
      <c r="E91" s="133">
        <v>2</v>
      </c>
      <c r="F91" s="117"/>
      <c r="G91" s="128">
        <f t="shared" si="2"/>
        <v>0</v>
      </c>
    </row>
    <row r="92" spans="1:7" s="21" customFormat="1" ht="20.100000000000001" customHeight="1" thickBot="1" x14ac:dyDescent="0.3">
      <c r="A92" s="132">
        <v>90</v>
      </c>
      <c r="B92" s="133" t="s">
        <v>154</v>
      </c>
      <c r="C92" s="134" t="s">
        <v>155</v>
      </c>
      <c r="D92" s="133" t="s">
        <v>84</v>
      </c>
      <c r="E92" s="133">
        <v>3</v>
      </c>
      <c r="F92" s="117"/>
      <c r="G92" s="128">
        <f t="shared" si="2"/>
        <v>0</v>
      </c>
    </row>
    <row r="93" spans="1:7" s="21" customFormat="1" ht="20.100000000000001" customHeight="1" thickBot="1" x14ac:dyDescent="0.3">
      <c r="A93" s="132">
        <v>91</v>
      </c>
      <c r="B93" s="133" t="s">
        <v>156</v>
      </c>
      <c r="C93" s="134" t="s">
        <v>157</v>
      </c>
      <c r="D93" s="133" t="s">
        <v>84</v>
      </c>
      <c r="E93" s="133">
        <v>2</v>
      </c>
      <c r="F93" s="117"/>
      <c r="G93" s="128">
        <f t="shared" si="2"/>
        <v>0</v>
      </c>
    </row>
    <row r="94" spans="1:7" s="21" customFormat="1" ht="20.100000000000001" customHeight="1" thickBot="1" x14ac:dyDescent="0.3">
      <c r="A94" s="132">
        <v>92</v>
      </c>
      <c r="B94" s="133" t="s">
        <v>158</v>
      </c>
      <c r="C94" s="134" t="s">
        <v>159</v>
      </c>
      <c r="D94" s="133" t="s">
        <v>90</v>
      </c>
      <c r="E94" s="133">
        <v>1926</v>
      </c>
      <c r="F94" s="117"/>
      <c r="G94" s="128">
        <f t="shared" si="2"/>
        <v>0</v>
      </c>
    </row>
    <row r="95" spans="1:7" s="21" customFormat="1" ht="20.100000000000001" customHeight="1" thickBot="1" x14ac:dyDescent="0.3">
      <c r="A95" s="132">
        <v>93</v>
      </c>
      <c r="B95" s="133" t="s">
        <v>243</v>
      </c>
      <c r="C95" s="134" t="s">
        <v>244</v>
      </c>
      <c r="D95" s="133" t="s">
        <v>84</v>
      </c>
      <c r="E95" s="133">
        <v>4</v>
      </c>
      <c r="F95" s="117"/>
      <c r="G95" s="128">
        <f t="shared" si="2"/>
        <v>0</v>
      </c>
    </row>
    <row r="96" spans="1:7" s="21" customFormat="1" ht="20.100000000000001" customHeight="1" thickBot="1" x14ac:dyDescent="0.3">
      <c r="A96" s="132">
        <v>94</v>
      </c>
      <c r="B96" s="133" t="s">
        <v>160</v>
      </c>
      <c r="C96" s="134" t="s">
        <v>161</v>
      </c>
      <c r="D96" s="133" t="s">
        <v>84</v>
      </c>
      <c r="E96" s="133">
        <v>10</v>
      </c>
      <c r="F96" s="117"/>
      <c r="G96" s="128">
        <f t="shared" si="2"/>
        <v>0</v>
      </c>
    </row>
    <row r="97" spans="1:7" s="21" customFormat="1" ht="20.100000000000001" customHeight="1" thickBot="1" x14ac:dyDescent="0.3">
      <c r="A97" s="132">
        <v>95</v>
      </c>
      <c r="B97" s="133" t="s">
        <v>245</v>
      </c>
      <c r="C97" s="134" t="s">
        <v>246</v>
      </c>
      <c r="D97" s="133" t="s">
        <v>84</v>
      </c>
      <c r="E97" s="133">
        <v>10</v>
      </c>
      <c r="F97" s="117"/>
      <c r="G97" s="128">
        <f t="shared" si="2"/>
        <v>0</v>
      </c>
    </row>
    <row r="98" spans="1:7" s="21" customFormat="1" ht="20.100000000000001" customHeight="1" thickBot="1" x14ac:dyDescent="0.3">
      <c r="A98" s="132">
        <v>96</v>
      </c>
      <c r="B98" s="133" t="s">
        <v>162</v>
      </c>
      <c r="C98" s="134" t="s">
        <v>163</v>
      </c>
      <c r="D98" s="133" t="s">
        <v>84</v>
      </c>
      <c r="E98" s="133">
        <v>10</v>
      </c>
      <c r="F98" s="117"/>
      <c r="G98" s="128">
        <f t="shared" si="2"/>
        <v>0</v>
      </c>
    </row>
    <row r="99" spans="1:7" s="21" customFormat="1" ht="19.5" customHeight="1" thickBot="1" x14ac:dyDescent="0.3">
      <c r="A99" s="132">
        <v>97</v>
      </c>
      <c r="B99" s="133" t="s">
        <v>164</v>
      </c>
      <c r="C99" s="134" t="s">
        <v>165</v>
      </c>
      <c r="D99" s="133" t="s">
        <v>84</v>
      </c>
      <c r="E99" s="133">
        <v>3</v>
      </c>
      <c r="F99" s="117"/>
      <c r="G99" s="128">
        <f t="shared" si="2"/>
        <v>0</v>
      </c>
    </row>
    <row r="100" spans="1:7" s="21" customFormat="1" ht="20.100000000000001" customHeight="1" thickBot="1" x14ac:dyDescent="0.3">
      <c r="A100" s="132">
        <v>98</v>
      </c>
      <c r="B100" s="133" t="s">
        <v>166</v>
      </c>
      <c r="C100" s="134" t="s">
        <v>167</v>
      </c>
      <c r="D100" s="133" t="s">
        <v>84</v>
      </c>
      <c r="E100" s="133">
        <v>10</v>
      </c>
      <c r="F100" s="117"/>
      <c r="G100" s="128">
        <f t="shared" si="2"/>
        <v>0</v>
      </c>
    </row>
    <row r="101" spans="1:7" s="21" customFormat="1" ht="20.100000000000001" customHeight="1" thickBot="1" x14ac:dyDescent="0.3">
      <c r="A101" s="132">
        <v>99</v>
      </c>
      <c r="B101" s="133" t="s">
        <v>168</v>
      </c>
      <c r="C101" s="134" t="s">
        <v>169</v>
      </c>
      <c r="D101" s="133" t="s">
        <v>84</v>
      </c>
      <c r="E101" s="133">
        <v>12</v>
      </c>
      <c r="F101" s="117"/>
      <c r="G101" s="128">
        <f t="shared" si="2"/>
        <v>0</v>
      </c>
    </row>
    <row r="102" spans="1:7" s="21" customFormat="1" ht="20.100000000000001" customHeight="1" thickBot="1" x14ac:dyDescent="0.3">
      <c r="A102" s="132">
        <v>100</v>
      </c>
      <c r="B102" s="133">
        <v>84400105</v>
      </c>
      <c r="C102" s="134" t="s">
        <v>247</v>
      </c>
      <c r="D102" s="133" t="s">
        <v>84</v>
      </c>
      <c r="E102" s="133">
        <v>2</v>
      </c>
      <c r="F102" s="117"/>
      <c r="G102" s="128">
        <f t="shared" si="2"/>
        <v>0</v>
      </c>
    </row>
    <row r="103" spans="1:7" s="21" customFormat="1" ht="20.100000000000001" customHeight="1" thickBot="1" x14ac:dyDescent="0.3">
      <c r="A103" s="132">
        <v>101</v>
      </c>
      <c r="B103" s="133" t="s">
        <v>170</v>
      </c>
      <c r="C103" s="134" t="s">
        <v>171</v>
      </c>
      <c r="D103" s="133" t="s">
        <v>91</v>
      </c>
      <c r="E103" s="133">
        <v>1</v>
      </c>
      <c r="F103" s="117"/>
      <c r="G103" s="128">
        <f t="shared" si="2"/>
        <v>0</v>
      </c>
    </row>
    <row r="104" spans="1:7" s="21" customFormat="1" ht="20.100000000000001" customHeight="1" thickBot="1" x14ac:dyDescent="0.3">
      <c r="A104" s="132">
        <v>102</v>
      </c>
      <c r="B104" s="133" t="s">
        <v>172</v>
      </c>
      <c r="C104" s="134" t="s">
        <v>173</v>
      </c>
      <c r="D104" s="133" t="s">
        <v>84</v>
      </c>
      <c r="E104" s="133">
        <v>3</v>
      </c>
      <c r="F104" s="117"/>
      <c r="G104" s="128">
        <f t="shared" si="2"/>
        <v>0</v>
      </c>
    </row>
    <row r="105" spans="1:7" s="21" customFormat="1" ht="20.100000000000001" customHeight="1" thickBot="1" x14ac:dyDescent="0.3">
      <c r="A105" s="135">
        <v>103</v>
      </c>
      <c r="B105" s="136" t="s">
        <v>248</v>
      </c>
      <c r="C105" s="137" t="s">
        <v>249</v>
      </c>
      <c r="D105" s="136" t="s">
        <v>97</v>
      </c>
      <c r="E105" s="136">
        <v>680</v>
      </c>
      <c r="F105" s="117"/>
      <c r="G105" s="128">
        <f t="shared" si="2"/>
        <v>0</v>
      </c>
    </row>
    <row r="106" spans="1:7" ht="17.25" thickBot="1" x14ac:dyDescent="0.3">
      <c r="A106" s="45">
        <v>104</v>
      </c>
      <c r="B106" s="201" t="s">
        <v>250</v>
      </c>
      <c r="C106" s="201"/>
      <c r="D106" s="201"/>
      <c r="E106" s="201"/>
      <c r="F106" s="201"/>
      <c r="G106" s="46">
        <f>SUM(G3:G105)</f>
        <v>0</v>
      </c>
    </row>
    <row r="107" spans="1:7" ht="16.5" x14ac:dyDescent="0.25">
      <c r="A107" s="35"/>
      <c r="B107" s="35"/>
      <c r="C107" s="36"/>
      <c r="D107" s="35"/>
      <c r="E107" s="35"/>
      <c r="F107" s="35"/>
      <c r="G107" s="35"/>
    </row>
    <row r="108" spans="1:7" ht="16.5" x14ac:dyDescent="0.25">
      <c r="A108" s="35"/>
      <c r="B108" s="35"/>
      <c r="C108" s="36"/>
      <c r="D108" s="35"/>
      <c r="E108" s="35"/>
      <c r="F108" s="35"/>
      <c r="G108" s="35"/>
    </row>
  </sheetData>
  <sheetProtection algorithmName="SHA-512" hashValue="732DjHv+ElyTgR33ASw6zvs/nNQuEYB05e84DOw7oqWMuToZeZzE7E2YWqc7dxSydC/+mvM1U7veiNTzlD3Vig==" saltValue="JWAusSf5XFB8F4tbMQO/Iw==" spinCount="100000" sheet="1" objects="1" scenarios="1"/>
  <mergeCells count="2">
    <mergeCell ref="A1:G1"/>
    <mergeCell ref="B106:F106"/>
  </mergeCells>
  <pageMargins left="0.7" right="0.7" top="0.75" bottom="0.75" header="0.3" footer="0.3"/>
  <pageSetup paperSize="17" scale="80" fitToHeight="0" orientation="portrait" r:id="rId1"/>
  <rowBreaks count="1" manualBreakCount="1">
    <brk id="6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08"/>
  <sheetViews>
    <sheetView view="pageLayout" zoomScaleNormal="100" zoomScaleSheetLayoutView="100" workbookViewId="0">
      <selection activeCell="F7" sqref="F7"/>
    </sheetView>
  </sheetViews>
  <sheetFormatPr defaultRowHeight="15" x14ac:dyDescent="0.25"/>
  <cols>
    <col min="1" max="1" width="9.7109375" style="22" customWidth="1"/>
    <col min="2" max="2" width="15.7109375" style="22" customWidth="1"/>
    <col min="3" max="3" width="64" style="23" customWidth="1"/>
    <col min="4" max="4" width="14.7109375" style="22" customWidth="1"/>
    <col min="5" max="6" width="10.7109375" style="22" customWidth="1"/>
    <col min="7" max="7" width="25.7109375" style="22" customWidth="1"/>
  </cols>
  <sheetData>
    <row r="1" spans="1:7" ht="105" customHeight="1" thickBot="1" x14ac:dyDescent="0.3">
      <c r="A1" s="202" t="s">
        <v>252</v>
      </c>
      <c r="B1" s="203"/>
      <c r="C1" s="203"/>
      <c r="D1" s="203"/>
      <c r="E1" s="203"/>
      <c r="F1" s="203"/>
      <c r="G1" s="204"/>
    </row>
    <row r="2" spans="1:7" s="21" customFormat="1" ht="30" customHeight="1" thickBot="1" x14ac:dyDescent="0.25">
      <c r="A2" s="37" t="s">
        <v>42</v>
      </c>
      <c r="B2" s="38" t="str">
        <f>'[2]Original Items Condensed'!C8</f>
        <v>Code Number</v>
      </c>
      <c r="C2" s="38" t="s">
        <v>41</v>
      </c>
      <c r="D2" s="39" t="s">
        <v>40</v>
      </c>
      <c r="E2" s="39" t="s">
        <v>39</v>
      </c>
      <c r="F2" s="40" t="s">
        <v>38</v>
      </c>
      <c r="G2" s="41" t="s">
        <v>37</v>
      </c>
    </row>
    <row r="3" spans="1:7" s="21" customFormat="1" ht="20.100000000000001" customHeight="1" thickBot="1" x14ac:dyDescent="0.3">
      <c r="A3" s="129">
        <v>1</v>
      </c>
      <c r="B3" s="130">
        <v>20100110</v>
      </c>
      <c r="C3" s="131" t="s">
        <v>181</v>
      </c>
      <c r="D3" s="130" t="s">
        <v>83</v>
      </c>
      <c r="E3" s="130">
        <v>80</v>
      </c>
      <c r="F3" s="116"/>
      <c r="G3" s="128">
        <f>SUM(E3*F3)</f>
        <v>0</v>
      </c>
    </row>
    <row r="4" spans="1:7" s="21" customFormat="1" ht="20.100000000000001" customHeight="1" thickBot="1" x14ac:dyDescent="0.3">
      <c r="A4" s="132">
        <v>2</v>
      </c>
      <c r="B4" s="133">
        <v>20100210</v>
      </c>
      <c r="C4" s="134" t="s">
        <v>182</v>
      </c>
      <c r="D4" s="133" t="s">
        <v>83</v>
      </c>
      <c r="E4" s="133">
        <v>84</v>
      </c>
      <c r="F4" s="116"/>
      <c r="G4" s="128">
        <f t="shared" ref="G4:G15" si="0">SUM(E4*F4)</f>
        <v>0</v>
      </c>
    </row>
    <row r="5" spans="1:7" s="21" customFormat="1" ht="20.100000000000001" customHeight="1" thickBot="1" x14ac:dyDescent="0.3">
      <c r="A5" s="132">
        <v>3</v>
      </c>
      <c r="B5" s="133" t="s">
        <v>109</v>
      </c>
      <c r="C5" s="134" t="s">
        <v>55</v>
      </c>
      <c r="D5" s="133" t="s">
        <v>84</v>
      </c>
      <c r="E5" s="133">
        <v>3</v>
      </c>
      <c r="F5" s="116"/>
      <c r="G5" s="128">
        <f t="shared" si="0"/>
        <v>0</v>
      </c>
    </row>
    <row r="6" spans="1:7" s="21" customFormat="1" ht="20.100000000000001" customHeight="1" thickBot="1" x14ac:dyDescent="0.3">
      <c r="A6" s="132">
        <v>4</v>
      </c>
      <c r="B6" s="133" t="s">
        <v>110</v>
      </c>
      <c r="C6" s="134" t="s">
        <v>183</v>
      </c>
      <c r="D6" s="133" t="s">
        <v>90</v>
      </c>
      <c r="E6" s="133">
        <v>0</v>
      </c>
      <c r="F6" s="116"/>
      <c r="G6" s="128">
        <f t="shared" si="0"/>
        <v>0</v>
      </c>
    </row>
    <row r="7" spans="1:7" s="21" customFormat="1" ht="20.100000000000001" customHeight="1" thickBot="1" x14ac:dyDescent="0.3">
      <c r="A7" s="132">
        <v>5</v>
      </c>
      <c r="B7" s="133">
        <v>20200100</v>
      </c>
      <c r="C7" s="134" t="s">
        <v>54</v>
      </c>
      <c r="D7" s="133" t="s">
        <v>82</v>
      </c>
      <c r="E7" s="133">
        <v>1678</v>
      </c>
      <c r="F7" s="116"/>
      <c r="G7" s="128">
        <f t="shared" si="0"/>
        <v>0</v>
      </c>
    </row>
    <row r="8" spans="1:7" s="21" customFormat="1" ht="20.100000000000001" customHeight="1" thickBot="1" x14ac:dyDescent="0.3">
      <c r="A8" s="132">
        <v>6</v>
      </c>
      <c r="B8" s="133" t="s">
        <v>184</v>
      </c>
      <c r="C8" s="134" t="s">
        <v>185</v>
      </c>
      <c r="D8" s="133" t="s">
        <v>82</v>
      </c>
      <c r="E8" s="133">
        <v>148</v>
      </c>
      <c r="F8" s="116"/>
      <c r="G8" s="128">
        <f t="shared" si="0"/>
        <v>0</v>
      </c>
    </row>
    <row r="9" spans="1:7" s="21" customFormat="1" ht="20.100000000000001" customHeight="1" thickBot="1" x14ac:dyDescent="0.3">
      <c r="A9" s="132">
        <v>7</v>
      </c>
      <c r="B9" s="133">
        <v>20800150</v>
      </c>
      <c r="C9" s="134" t="s">
        <v>56</v>
      </c>
      <c r="D9" s="133" t="s">
        <v>82</v>
      </c>
      <c r="E9" s="133">
        <v>60</v>
      </c>
      <c r="F9" s="116"/>
      <c r="G9" s="128">
        <f t="shared" si="0"/>
        <v>0</v>
      </c>
    </row>
    <row r="10" spans="1:7" s="21" customFormat="1" ht="20.100000000000001" customHeight="1" thickBot="1" x14ac:dyDescent="0.3">
      <c r="A10" s="132">
        <v>8</v>
      </c>
      <c r="B10" s="133" t="s">
        <v>186</v>
      </c>
      <c r="C10" s="134" t="s">
        <v>187</v>
      </c>
      <c r="D10" s="133" t="s">
        <v>82</v>
      </c>
      <c r="E10" s="133">
        <v>350</v>
      </c>
      <c r="F10" s="116"/>
      <c r="G10" s="128">
        <f t="shared" si="0"/>
        <v>0</v>
      </c>
    </row>
    <row r="11" spans="1:7" s="21" customFormat="1" ht="20.100000000000001" customHeight="1" thickBot="1" x14ac:dyDescent="0.3">
      <c r="A11" s="132">
        <v>9</v>
      </c>
      <c r="B11" s="133">
        <v>21101615</v>
      </c>
      <c r="C11" s="134" t="s">
        <v>57</v>
      </c>
      <c r="D11" s="133" t="s">
        <v>85</v>
      </c>
      <c r="E11" s="133">
        <v>514</v>
      </c>
      <c r="F11" s="116"/>
      <c r="G11" s="128">
        <f t="shared" si="0"/>
        <v>0</v>
      </c>
    </row>
    <row r="12" spans="1:7" s="21" customFormat="1" ht="20.100000000000001" customHeight="1" thickBot="1" x14ac:dyDescent="0.3">
      <c r="A12" s="132">
        <v>10</v>
      </c>
      <c r="B12" s="133" t="s">
        <v>111</v>
      </c>
      <c r="C12" s="134" t="s">
        <v>59</v>
      </c>
      <c r="D12" s="133" t="s">
        <v>85</v>
      </c>
      <c r="E12" s="133">
        <v>0</v>
      </c>
      <c r="F12" s="116"/>
      <c r="G12" s="128">
        <f t="shared" si="0"/>
        <v>0</v>
      </c>
    </row>
    <row r="13" spans="1:7" s="21" customFormat="1" ht="20.100000000000001" customHeight="1" thickBot="1" x14ac:dyDescent="0.3">
      <c r="A13" s="132">
        <v>11</v>
      </c>
      <c r="B13" s="133" t="s">
        <v>188</v>
      </c>
      <c r="C13" s="134" t="s">
        <v>58</v>
      </c>
      <c r="D13" s="133" t="s">
        <v>85</v>
      </c>
      <c r="E13" s="133">
        <v>514</v>
      </c>
      <c r="F13" s="116"/>
      <c r="G13" s="128">
        <f t="shared" si="0"/>
        <v>0</v>
      </c>
    </row>
    <row r="14" spans="1:7" s="21" customFormat="1" ht="20.100000000000001" customHeight="1" thickBot="1" x14ac:dyDescent="0.3">
      <c r="A14" s="132">
        <v>12</v>
      </c>
      <c r="B14" s="133" t="s">
        <v>189</v>
      </c>
      <c r="C14" s="134" t="s">
        <v>190</v>
      </c>
      <c r="D14" s="133" t="s">
        <v>84</v>
      </c>
      <c r="E14" s="133">
        <v>14</v>
      </c>
      <c r="F14" s="116"/>
      <c r="G14" s="128">
        <f t="shared" si="0"/>
        <v>0</v>
      </c>
    </row>
    <row r="15" spans="1:7" s="21" customFormat="1" ht="20.100000000000001" customHeight="1" thickBot="1" x14ac:dyDescent="0.3">
      <c r="A15" s="132">
        <v>13</v>
      </c>
      <c r="B15" s="133">
        <v>28000510</v>
      </c>
      <c r="C15" s="134" t="s">
        <v>80</v>
      </c>
      <c r="D15" s="133" t="s">
        <v>84</v>
      </c>
      <c r="E15" s="133">
        <v>2</v>
      </c>
      <c r="F15" s="116"/>
      <c r="G15" s="128">
        <f t="shared" si="0"/>
        <v>0</v>
      </c>
    </row>
    <row r="16" spans="1:7" s="21" customFormat="1" ht="20.100000000000001" customHeight="1" thickBot="1" x14ac:dyDescent="0.3">
      <c r="A16" s="132">
        <v>14</v>
      </c>
      <c r="B16" s="133" t="s">
        <v>93</v>
      </c>
      <c r="C16" s="134" t="s">
        <v>94</v>
      </c>
      <c r="D16" s="133" t="s">
        <v>82</v>
      </c>
      <c r="E16" s="133">
        <v>38</v>
      </c>
      <c r="F16" s="116"/>
      <c r="G16" s="128">
        <f t="shared" ref="G16:G79" si="1">SUM(E16*F16)</f>
        <v>0</v>
      </c>
    </row>
    <row r="17" spans="1:7" s="21" customFormat="1" ht="20.100000000000001" customHeight="1" thickBot="1" x14ac:dyDescent="0.3">
      <c r="A17" s="132">
        <v>15</v>
      </c>
      <c r="B17" s="133">
        <v>31101100</v>
      </c>
      <c r="C17" s="134" t="s">
        <v>191</v>
      </c>
      <c r="D17" s="133" t="s">
        <v>82</v>
      </c>
      <c r="E17" s="133">
        <v>309</v>
      </c>
      <c r="F17" s="116"/>
      <c r="G17" s="128">
        <f t="shared" si="1"/>
        <v>0</v>
      </c>
    </row>
    <row r="18" spans="1:7" s="21" customFormat="1" ht="20.100000000000001" customHeight="1" thickBot="1" x14ac:dyDescent="0.3">
      <c r="A18" s="132">
        <v>16</v>
      </c>
      <c r="B18" s="133">
        <v>35300200</v>
      </c>
      <c r="C18" s="134" t="s">
        <v>60</v>
      </c>
      <c r="D18" s="133" t="s">
        <v>85</v>
      </c>
      <c r="E18" s="133">
        <v>1409</v>
      </c>
      <c r="F18" s="116"/>
      <c r="G18" s="128">
        <f t="shared" si="1"/>
        <v>0</v>
      </c>
    </row>
    <row r="19" spans="1:7" s="21" customFormat="1" ht="20.100000000000001" customHeight="1" thickBot="1" x14ac:dyDescent="0.3">
      <c r="A19" s="132">
        <v>17</v>
      </c>
      <c r="B19" s="133">
        <v>40600290</v>
      </c>
      <c r="C19" s="134" t="s">
        <v>61</v>
      </c>
      <c r="D19" s="133" t="s">
        <v>86</v>
      </c>
      <c r="E19" s="133">
        <v>951</v>
      </c>
      <c r="F19" s="116"/>
      <c r="G19" s="128">
        <f t="shared" si="1"/>
        <v>0</v>
      </c>
    </row>
    <row r="20" spans="1:7" s="21" customFormat="1" ht="20.100000000000001" customHeight="1" thickBot="1" x14ac:dyDescent="0.3">
      <c r="A20" s="132">
        <v>18</v>
      </c>
      <c r="B20" s="133">
        <v>40600525</v>
      </c>
      <c r="C20" s="134" t="s">
        <v>192</v>
      </c>
      <c r="D20" s="133" t="s">
        <v>87</v>
      </c>
      <c r="E20" s="133">
        <v>2</v>
      </c>
      <c r="F20" s="116"/>
      <c r="G20" s="128">
        <f t="shared" si="1"/>
        <v>0</v>
      </c>
    </row>
    <row r="21" spans="1:7" s="21" customFormat="1" ht="20.100000000000001" customHeight="1" thickBot="1" x14ac:dyDescent="0.3">
      <c r="A21" s="132">
        <v>19</v>
      </c>
      <c r="B21" s="133">
        <v>40600635</v>
      </c>
      <c r="C21" s="134" t="s">
        <v>62</v>
      </c>
      <c r="D21" s="133" t="s">
        <v>87</v>
      </c>
      <c r="E21" s="133">
        <v>118</v>
      </c>
      <c r="F21" s="116"/>
      <c r="G21" s="128">
        <f t="shared" si="1"/>
        <v>0</v>
      </c>
    </row>
    <row r="22" spans="1:7" s="21" customFormat="1" ht="20.100000000000001" customHeight="1" thickBot="1" x14ac:dyDescent="0.3">
      <c r="A22" s="132">
        <v>20</v>
      </c>
      <c r="B22" s="133">
        <v>40604060</v>
      </c>
      <c r="C22" s="134" t="s">
        <v>193</v>
      </c>
      <c r="D22" s="133" t="s">
        <v>87</v>
      </c>
      <c r="E22" s="133">
        <v>158</v>
      </c>
      <c r="F22" s="116"/>
      <c r="G22" s="128">
        <f t="shared" si="1"/>
        <v>0</v>
      </c>
    </row>
    <row r="23" spans="1:7" s="21" customFormat="1" ht="20.100000000000001" customHeight="1" thickBot="1" x14ac:dyDescent="0.3">
      <c r="A23" s="132">
        <v>21</v>
      </c>
      <c r="B23" s="133">
        <v>80173</v>
      </c>
      <c r="C23" s="134" t="s">
        <v>63</v>
      </c>
      <c r="D23" s="133" t="s">
        <v>88</v>
      </c>
      <c r="E23" s="133">
        <v>3</v>
      </c>
      <c r="F23" s="116"/>
      <c r="G23" s="128">
        <f t="shared" si="1"/>
        <v>0</v>
      </c>
    </row>
    <row r="24" spans="1:7" s="21" customFormat="1" ht="20.100000000000001" customHeight="1" thickBot="1" x14ac:dyDescent="0.3">
      <c r="A24" s="132">
        <v>22</v>
      </c>
      <c r="B24" s="133">
        <v>42001300</v>
      </c>
      <c r="C24" s="134" t="s">
        <v>95</v>
      </c>
      <c r="D24" s="133" t="s">
        <v>85</v>
      </c>
      <c r="E24" s="133">
        <v>825</v>
      </c>
      <c r="F24" s="116"/>
      <c r="G24" s="128">
        <f t="shared" si="1"/>
        <v>0</v>
      </c>
    </row>
    <row r="25" spans="1:7" s="21" customFormat="1" ht="20.100000000000001" customHeight="1" thickBot="1" x14ac:dyDescent="0.3">
      <c r="A25" s="132">
        <v>23</v>
      </c>
      <c r="B25" s="133">
        <v>42300400</v>
      </c>
      <c r="C25" s="134" t="s">
        <v>194</v>
      </c>
      <c r="D25" s="133" t="s">
        <v>85</v>
      </c>
      <c r="E25" s="133">
        <v>95</v>
      </c>
      <c r="F25" s="116"/>
      <c r="G25" s="128">
        <f t="shared" si="1"/>
        <v>0</v>
      </c>
    </row>
    <row r="26" spans="1:7" s="21" customFormat="1" ht="20.100000000000001" customHeight="1" thickBot="1" x14ac:dyDescent="0.3">
      <c r="A26" s="132">
        <v>24</v>
      </c>
      <c r="B26" s="133" t="s">
        <v>112</v>
      </c>
      <c r="C26" s="134" t="s">
        <v>195</v>
      </c>
      <c r="D26" s="133" t="s">
        <v>89</v>
      </c>
      <c r="E26" s="133">
        <v>2723</v>
      </c>
      <c r="F26" s="116"/>
      <c r="G26" s="128">
        <f t="shared" si="1"/>
        <v>0</v>
      </c>
    </row>
    <row r="27" spans="1:7" s="21" customFormat="1" ht="20.100000000000001" customHeight="1" thickBot="1" x14ac:dyDescent="0.3">
      <c r="A27" s="132">
        <v>25</v>
      </c>
      <c r="B27" s="133" t="s">
        <v>113</v>
      </c>
      <c r="C27" s="134" t="s">
        <v>196</v>
      </c>
      <c r="D27" s="133" t="s">
        <v>89</v>
      </c>
      <c r="E27" s="133">
        <v>265</v>
      </c>
      <c r="F27" s="116"/>
      <c r="G27" s="128">
        <f t="shared" si="1"/>
        <v>0</v>
      </c>
    </row>
    <row r="28" spans="1:7" s="21" customFormat="1" ht="20.100000000000001" customHeight="1" thickBot="1" x14ac:dyDescent="0.3">
      <c r="A28" s="132">
        <v>26</v>
      </c>
      <c r="B28" s="133" t="s">
        <v>114</v>
      </c>
      <c r="C28" s="134" t="s">
        <v>197</v>
      </c>
      <c r="D28" s="133" t="s">
        <v>89</v>
      </c>
      <c r="E28" s="133">
        <v>435</v>
      </c>
      <c r="F28" s="116"/>
      <c r="G28" s="128">
        <f t="shared" si="1"/>
        <v>0</v>
      </c>
    </row>
    <row r="29" spans="1:7" s="21" customFormat="1" ht="20.100000000000001" customHeight="1" thickBot="1" x14ac:dyDescent="0.3">
      <c r="A29" s="132">
        <v>27</v>
      </c>
      <c r="B29" s="133" t="s">
        <v>115</v>
      </c>
      <c r="C29" s="134" t="s">
        <v>198</v>
      </c>
      <c r="D29" s="133" t="s">
        <v>89</v>
      </c>
      <c r="E29" s="133">
        <v>50</v>
      </c>
      <c r="F29" s="116"/>
      <c r="G29" s="128">
        <f t="shared" si="1"/>
        <v>0</v>
      </c>
    </row>
    <row r="30" spans="1:7" s="21" customFormat="1" ht="20.100000000000001" customHeight="1" thickBot="1" x14ac:dyDescent="0.3">
      <c r="A30" s="132">
        <v>28</v>
      </c>
      <c r="B30" s="133" t="s">
        <v>116</v>
      </c>
      <c r="C30" s="134" t="s">
        <v>64</v>
      </c>
      <c r="D30" s="133" t="s">
        <v>89</v>
      </c>
      <c r="E30" s="133">
        <v>36</v>
      </c>
      <c r="F30" s="116"/>
      <c r="G30" s="128">
        <f t="shared" si="1"/>
        <v>0</v>
      </c>
    </row>
    <row r="31" spans="1:7" s="21" customFormat="1" ht="20.100000000000001" customHeight="1" thickBot="1" x14ac:dyDescent="0.3">
      <c r="A31" s="132">
        <v>29</v>
      </c>
      <c r="B31" s="133" t="s">
        <v>117</v>
      </c>
      <c r="C31" s="134" t="s">
        <v>68</v>
      </c>
      <c r="D31" s="133" t="s">
        <v>85</v>
      </c>
      <c r="E31" s="133">
        <v>0</v>
      </c>
      <c r="F31" s="116"/>
      <c r="G31" s="128">
        <f t="shared" si="1"/>
        <v>0</v>
      </c>
    </row>
    <row r="32" spans="1:7" s="21" customFormat="1" ht="20.100000000000001" customHeight="1" thickBot="1" x14ac:dyDescent="0.3">
      <c r="A32" s="132">
        <v>30</v>
      </c>
      <c r="B32" s="133">
        <v>44000100</v>
      </c>
      <c r="C32" s="134" t="s">
        <v>69</v>
      </c>
      <c r="D32" s="133" t="s">
        <v>85</v>
      </c>
      <c r="E32" s="133">
        <v>1771</v>
      </c>
      <c r="F32" s="116"/>
      <c r="G32" s="128">
        <f t="shared" si="1"/>
        <v>0</v>
      </c>
    </row>
    <row r="33" spans="1:7" s="21" customFormat="1" ht="20.100000000000001" customHeight="1" thickBot="1" x14ac:dyDescent="0.3">
      <c r="A33" s="132">
        <v>31</v>
      </c>
      <c r="B33" s="133">
        <v>44000300</v>
      </c>
      <c r="C33" s="134" t="s">
        <v>199</v>
      </c>
      <c r="D33" s="133" t="s">
        <v>90</v>
      </c>
      <c r="E33" s="133">
        <v>36</v>
      </c>
      <c r="F33" s="116"/>
      <c r="G33" s="128">
        <f t="shared" si="1"/>
        <v>0</v>
      </c>
    </row>
    <row r="34" spans="1:7" s="21" customFormat="1" ht="20.100000000000001" customHeight="1" thickBot="1" x14ac:dyDescent="0.3">
      <c r="A34" s="132">
        <v>32</v>
      </c>
      <c r="B34" s="133">
        <v>44000500</v>
      </c>
      <c r="C34" s="134" t="s">
        <v>70</v>
      </c>
      <c r="D34" s="133" t="s">
        <v>90</v>
      </c>
      <c r="E34" s="133">
        <v>93</v>
      </c>
      <c r="F34" s="116"/>
      <c r="G34" s="128">
        <f t="shared" si="1"/>
        <v>0</v>
      </c>
    </row>
    <row r="35" spans="1:7" s="21" customFormat="1" ht="20.100000000000001" customHeight="1" thickBot="1" x14ac:dyDescent="0.3">
      <c r="A35" s="132">
        <v>33</v>
      </c>
      <c r="B35" s="133">
        <v>44000600</v>
      </c>
      <c r="C35" s="134" t="s">
        <v>118</v>
      </c>
      <c r="D35" s="133" t="s">
        <v>89</v>
      </c>
      <c r="E35" s="133">
        <v>3038</v>
      </c>
      <c r="F35" s="116"/>
      <c r="G35" s="128">
        <f t="shared" si="1"/>
        <v>0</v>
      </c>
    </row>
    <row r="36" spans="1:7" s="21" customFormat="1" ht="20.100000000000001" customHeight="1" thickBot="1" x14ac:dyDescent="0.3">
      <c r="A36" s="132">
        <v>34</v>
      </c>
      <c r="B36" s="133" t="s">
        <v>189</v>
      </c>
      <c r="C36" s="134" t="s">
        <v>66</v>
      </c>
      <c r="D36" s="133" t="s">
        <v>90</v>
      </c>
      <c r="E36" s="133">
        <v>108</v>
      </c>
      <c r="F36" s="116"/>
      <c r="G36" s="128">
        <f t="shared" si="1"/>
        <v>0</v>
      </c>
    </row>
    <row r="37" spans="1:7" s="21" customFormat="1" ht="20.100000000000001" customHeight="1" thickBot="1" x14ac:dyDescent="0.3">
      <c r="A37" s="132">
        <v>35</v>
      </c>
      <c r="B37" s="133" t="s">
        <v>189</v>
      </c>
      <c r="C37" s="134" t="s">
        <v>67</v>
      </c>
      <c r="D37" s="133" t="s">
        <v>85</v>
      </c>
      <c r="E37" s="133">
        <v>175</v>
      </c>
      <c r="F37" s="116"/>
      <c r="G37" s="128">
        <f t="shared" si="1"/>
        <v>0</v>
      </c>
    </row>
    <row r="38" spans="1:7" s="21" customFormat="1" ht="20.100000000000001" customHeight="1" thickBot="1" x14ac:dyDescent="0.3">
      <c r="A38" s="132">
        <v>36</v>
      </c>
      <c r="B38" s="133" t="s">
        <v>119</v>
      </c>
      <c r="C38" s="134" t="s">
        <v>120</v>
      </c>
      <c r="D38" s="133" t="s">
        <v>90</v>
      </c>
      <c r="E38" s="133">
        <v>6</v>
      </c>
      <c r="F38" s="116"/>
      <c r="G38" s="128">
        <f t="shared" si="1"/>
        <v>0</v>
      </c>
    </row>
    <row r="39" spans="1:7" s="21" customFormat="1" ht="20.100000000000001" customHeight="1" thickBot="1" x14ac:dyDescent="0.3">
      <c r="A39" s="132">
        <v>37</v>
      </c>
      <c r="B39" s="133" t="s">
        <v>121</v>
      </c>
      <c r="C39" s="134" t="s">
        <v>122</v>
      </c>
      <c r="D39" s="133" t="s">
        <v>90</v>
      </c>
      <c r="E39" s="133">
        <v>0</v>
      </c>
      <c r="F39" s="116"/>
      <c r="G39" s="128">
        <f t="shared" si="1"/>
        <v>0</v>
      </c>
    </row>
    <row r="40" spans="1:7" s="21" customFormat="1" ht="20.100000000000001" customHeight="1" thickBot="1" x14ac:dyDescent="0.3">
      <c r="A40" s="132">
        <v>38</v>
      </c>
      <c r="B40" s="133" t="s">
        <v>200</v>
      </c>
      <c r="C40" s="134" t="s">
        <v>201</v>
      </c>
      <c r="D40" s="133" t="s">
        <v>90</v>
      </c>
      <c r="E40" s="133">
        <v>36</v>
      </c>
      <c r="F40" s="116"/>
      <c r="G40" s="128">
        <f t="shared" si="1"/>
        <v>0</v>
      </c>
    </row>
    <row r="41" spans="1:7" s="21" customFormat="1" ht="20.100000000000001" customHeight="1" thickBot="1" x14ac:dyDescent="0.3">
      <c r="A41" s="132">
        <v>39</v>
      </c>
      <c r="B41" s="133" t="s">
        <v>202</v>
      </c>
      <c r="C41" s="134" t="s">
        <v>203</v>
      </c>
      <c r="D41" s="133" t="s">
        <v>90</v>
      </c>
      <c r="E41" s="133">
        <v>19</v>
      </c>
      <c r="F41" s="116"/>
      <c r="G41" s="128">
        <f t="shared" si="1"/>
        <v>0</v>
      </c>
    </row>
    <row r="42" spans="1:7" s="21" customFormat="1" ht="20.100000000000001" customHeight="1" thickBot="1" x14ac:dyDescent="0.3">
      <c r="A42" s="132">
        <v>40</v>
      </c>
      <c r="B42" s="133" t="s">
        <v>123</v>
      </c>
      <c r="C42" s="134" t="s">
        <v>72</v>
      </c>
      <c r="D42" s="133" t="s">
        <v>90</v>
      </c>
      <c r="E42" s="133">
        <v>2076</v>
      </c>
      <c r="F42" s="116"/>
      <c r="G42" s="128">
        <f t="shared" si="1"/>
        <v>0</v>
      </c>
    </row>
    <row r="43" spans="1:7" s="21" customFormat="1" ht="20.100000000000001" customHeight="1" thickBot="1" x14ac:dyDescent="0.3">
      <c r="A43" s="132">
        <v>41</v>
      </c>
      <c r="B43" s="133">
        <v>56100020</v>
      </c>
      <c r="C43" s="134" t="s">
        <v>204</v>
      </c>
      <c r="D43" s="133" t="s">
        <v>84</v>
      </c>
      <c r="E43" s="133">
        <v>2</v>
      </c>
      <c r="F43" s="116"/>
      <c r="G43" s="128">
        <f t="shared" si="1"/>
        <v>0</v>
      </c>
    </row>
    <row r="44" spans="1:7" s="21" customFormat="1" ht="20.100000000000001" customHeight="1" thickBot="1" x14ac:dyDescent="0.3">
      <c r="A44" s="132">
        <v>42</v>
      </c>
      <c r="B44" s="133" t="s">
        <v>205</v>
      </c>
      <c r="C44" s="134" t="s">
        <v>206</v>
      </c>
      <c r="D44" s="133" t="s">
        <v>90</v>
      </c>
      <c r="E44" s="133">
        <v>691</v>
      </c>
      <c r="F44" s="116"/>
      <c r="G44" s="128">
        <f t="shared" si="1"/>
        <v>0</v>
      </c>
    </row>
    <row r="45" spans="1:7" s="21" customFormat="1" ht="20.100000000000001" customHeight="1" thickBot="1" x14ac:dyDescent="0.3">
      <c r="A45" s="132">
        <v>43</v>
      </c>
      <c r="B45" s="133">
        <v>56101150</v>
      </c>
      <c r="C45" s="134" t="s">
        <v>207</v>
      </c>
      <c r="D45" s="133" t="s">
        <v>84</v>
      </c>
      <c r="E45" s="133">
        <v>0</v>
      </c>
      <c r="F45" s="116"/>
      <c r="G45" s="128">
        <f t="shared" si="1"/>
        <v>0</v>
      </c>
    </row>
    <row r="46" spans="1:7" s="21" customFormat="1" ht="20.100000000000001" customHeight="1" thickBot="1" x14ac:dyDescent="0.3">
      <c r="A46" s="132">
        <v>44</v>
      </c>
      <c r="B46" s="133" t="s">
        <v>208</v>
      </c>
      <c r="C46" s="134" t="s">
        <v>209</v>
      </c>
      <c r="D46" s="133" t="s">
        <v>84</v>
      </c>
      <c r="E46" s="133">
        <v>2</v>
      </c>
      <c r="F46" s="116"/>
      <c r="G46" s="128">
        <f t="shared" si="1"/>
        <v>0</v>
      </c>
    </row>
    <row r="47" spans="1:7" s="21" customFormat="1" ht="20.100000000000001" customHeight="1" thickBot="1" x14ac:dyDescent="0.3">
      <c r="A47" s="132">
        <v>45</v>
      </c>
      <c r="B47" s="133">
        <v>56109400</v>
      </c>
      <c r="C47" s="134" t="s">
        <v>210</v>
      </c>
      <c r="D47" s="133" t="s">
        <v>84</v>
      </c>
      <c r="E47" s="133">
        <v>2</v>
      </c>
      <c r="F47" s="116"/>
      <c r="G47" s="128">
        <f t="shared" si="1"/>
        <v>0</v>
      </c>
    </row>
    <row r="48" spans="1:7" s="21" customFormat="1" ht="20.100000000000001" customHeight="1" thickBot="1" x14ac:dyDescent="0.3">
      <c r="A48" s="132">
        <v>46</v>
      </c>
      <c r="B48" s="133">
        <v>56109420</v>
      </c>
      <c r="C48" s="134" t="s">
        <v>211</v>
      </c>
      <c r="D48" s="133" t="s">
        <v>84</v>
      </c>
      <c r="E48" s="133">
        <v>6</v>
      </c>
      <c r="F48" s="116"/>
      <c r="G48" s="128">
        <f t="shared" si="1"/>
        <v>0</v>
      </c>
    </row>
    <row r="49" spans="1:7" s="21" customFormat="1" ht="20.100000000000001" customHeight="1" thickBot="1" x14ac:dyDescent="0.3">
      <c r="A49" s="132">
        <v>47</v>
      </c>
      <c r="B49" s="133">
        <v>56200200</v>
      </c>
      <c r="C49" s="134" t="s">
        <v>212</v>
      </c>
      <c r="D49" s="133" t="s">
        <v>90</v>
      </c>
      <c r="E49" s="133">
        <v>173</v>
      </c>
      <c r="F49" s="116"/>
      <c r="G49" s="128">
        <f t="shared" si="1"/>
        <v>0</v>
      </c>
    </row>
    <row r="50" spans="1:7" s="21" customFormat="1" ht="20.100000000000001" customHeight="1" thickBot="1" x14ac:dyDescent="0.3">
      <c r="A50" s="132">
        <v>48</v>
      </c>
      <c r="B50" s="133">
        <v>56200300</v>
      </c>
      <c r="C50" s="134" t="s">
        <v>213</v>
      </c>
      <c r="D50" s="133" t="s">
        <v>90</v>
      </c>
      <c r="E50" s="133">
        <v>0</v>
      </c>
      <c r="F50" s="116"/>
      <c r="G50" s="128">
        <f t="shared" si="1"/>
        <v>0</v>
      </c>
    </row>
    <row r="51" spans="1:7" s="21" customFormat="1" ht="20.100000000000001" customHeight="1" thickBot="1" x14ac:dyDescent="0.3">
      <c r="A51" s="132">
        <v>49</v>
      </c>
      <c r="B51" s="133" t="s">
        <v>214</v>
      </c>
      <c r="C51" s="134" t="s">
        <v>215</v>
      </c>
      <c r="D51" s="133" t="s">
        <v>84</v>
      </c>
      <c r="E51" s="133">
        <v>2</v>
      </c>
      <c r="F51" s="116"/>
      <c r="G51" s="128">
        <f t="shared" si="1"/>
        <v>0</v>
      </c>
    </row>
    <row r="52" spans="1:7" s="21" customFormat="1" ht="20.100000000000001" customHeight="1" thickBot="1" x14ac:dyDescent="0.3">
      <c r="A52" s="132">
        <v>50</v>
      </c>
      <c r="B52" s="133" t="s">
        <v>216</v>
      </c>
      <c r="C52" s="134" t="s">
        <v>217</v>
      </c>
      <c r="D52" s="133" t="s">
        <v>84</v>
      </c>
      <c r="E52" s="133">
        <v>2</v>
      </c>
      <c r="F52" s="116"/>
      <c r="G52" s="128">
        <f t="shared" si="1"/>
        <v>0</v>
      </c>
    </row>
    <row r="53" spans="1:7" s="21" customFormat="1" ht="20.100000000000001" customHeight="1" thickBot="1" x14ac:dyDescent="0.3">
      <c r="A53" s="132">
        <v>51</v>
      </c>
      <c r="B53" s="133">
        <v>56400700</v>
      </c>
      <c r="C53" s="134" t="s">
        <v>218</v>
      </c>
      <c r="D53" s="133" t="s">
        <v>84</v>
      </c>
      <c r="E53" s="133">
        <v>0</v>
      </c>
      <c r="F53" s="116"/>
      <c r="G53" s="128">
        <f t="shared" si="1"/>
        <v>0</v>
      </c>
    </row>
    <row r="54" spans="1:7" s="21" customFormat="1" ht="20.100000000000001" customHeight="1" thickBot="1" x14ac:dyDescent="0.3">
      <c r="A54" s="132">
        <v>52</v>
      </c>
      <c r="B54" s="133" t="s">
        <v>219</v>
      </c>
      <c r="C54" s="134" t="s">
        <v>220</v>
      </c>
      <c r="D54" s="133" t="s">
        <v>84</v>
      </c>
      <c r="E54" s="133">
        <v>2</v>
      </c>
      <c r="F54" s="116"/>
      <c r="G54" s="128">
        <f t="shared" si="1"/>
        <v>0</v>
      </c>
    </row>
    <row r="55" spans="1:7" s="21" customFormat="1" ht="20.100000000000001" customHeight="1" thickBot="1" x14ac:dyDescent="0.3">
      <c r="A55" s="132">
        <v>53</v>
      </c>
      <c r="B55" s="133" t="s">
        <v>189</v>
      </c>
      <c r="C55" s="134" t="s">
        <v>221</v>
      </c>
      <c r="D55" s="133" t="s">
        <v>84</v>
      </c>
      <c r="E55" s="133">
        <v>5</v>
      </c>
      <c r="F55" s="116"/>
      <c r="G55" s="128">
        <f t="shared" si="1"/>
        <v>0</v>
      </c>
    </row>
    <row r="56" spans="1:7" s="21" customFormat="1" ht="20.100000000000001" customHeight="1" thickBot="1" x14ac:dyDescent="0.3">
      <c r="A56" s="132">
        <v>54</v>
      </c>
      <c r="B56" s="133" t="s">
        <v>189</v>
      </c>
      <c r="C56" s="134" t="s">
        <v>222</v>
      </c>
      <c r="D56" s="133" t="s">
        <v>84</v>
      </c>
      <c r="E56" s="133">
        <v>0</v>
      </c>
      <c r="F56" s="116"/>
      <c r="G56" s="128">
        <f t="shared" si="1"/>
        <v>0</v>
      </c>
    </row>
    <row r="57" spans="1:7" s="21" customFormat="1" ht="20.100000000000001" customHeight="1" thickBot="1" x14ac:dyDescent="0.3">
      <c r="A57" s="132">
        <v>55</v>
      </c>
      <c r="B57" s="133" t="s">
        <v>124</v>
      </c>
      <c r="C57" s="134" t="s">
        <v>223</v>
      </c>
      <c r="D57" s="133" t="s">
        <v>84</v>
      </c>
      <c r="E57" s="133">
        <v>2</v>
      </c>
      <c r="F57" s="116"/>
      <c r="G57" s="128">
        <f t="shared" si="1"/>
        <v>0</v>
      </c>
    </row>
    <row r="58" spans="1:7" s="21" customFormat="1" ht="20.100000000000001" customHeight="1" thickBot="1" x14ac:dyDescent="0.3">
      <c r="A58" s="132">
        <v>56</v>
      </c>
      <c r="B58" s="133" t="s">
        <v>125</v>
      </c>
      <c r="C58" s="134" t="s">
        <v>126</v>
      </c>
      <c r="D58" s="133" t="s">
        <v>84</v>
      </c>
      <c r="E58" s="133">
        <v>1</v>
      </c>
      <c r="F58" s="116"/>
      <c r="G58" s="128">
        <f t="shared" si="1"/>
        <v>0</v>
      </c>
    </row>
    <row r="59" spans="1:7" s="21" customFormat="1" ht="20.100000000000001" customHeight="1" thickBot="1" x14ac:dyDescent="0.3">
      <c r="A59" s="132">
        <v>57</v>
      </c>
      <c r="B59" s="133" t="s">
        <v>127</v>
      </c>
      <c r="C59" s="134" t="s">
        <v>224</v>
      </c>
      <c r="D59" s="133" t="s">
        <v>90</v>
      </c>
      <c r="E59" s="133">
        <v>0</v>
      </c>
      <c r="F59" s="116"/>
      <c r="G59" s="128">
        <f t="shared" si="1"/>
        <v>0</v>
      </c>
    </row>
    <row r="60" spans="1:7" s="21" customFormat="1" ht="20.100000000000001" customHeight="1" thickBot="1" x14ac:dyDescent="0.3">
      <c r="A60" s="132">
        <v>58</v>
      </c>
      <c r="B60" s="133" t="s">
        <v>225</v>
      </c>
      <c r="C60" s="134" t="s">
        <v>226</v>
      </c>
      <c r="D60" s="133" t="s">
        <v>84</v>
      </c>
      <c r="E60" s="133">
        <v>2</v>
      </c>
      <c r="F60" s="116"/>
      <c r="G60" s="128">
        <f t="shared" si="1"/>
        <v>0</v>
      </c>
    </row>
    <row r="61" spans="1:7" s="21" customFormat="1" ht="20.100000000000001" customHeight="1" thickBot="1" x14ac:dyDescent="0.3">
      <c r="A61" s="132">
        <v>59</v>
      </c>
      <c r="B61" s="133" t="s">
        <v>227</v>
      </c>
      <c r="C61" s="134" t="s">
        <v>128</v>
      </c>
      <c r="D61" s="133" t="s">
        <v>84</v>
      </c>
      <c r="E61" s="133">
        <v>0</v>
      </c>
      <c r="F61" s="116"/>
      <c r="G61" s="128">
        <f t="shared" si="1"/>
        <v>0</v>
      </c>
    </row>
    <row r="62" spans="1:7" s="21" customFormat="1" ht="20.100000000000001" customHeight="1" thickBot="1" x14ac:dyDescent="0.3">
      <c r="A62" s="132">
        <v>60</v>
      </c>
      <c r="B62" s="133" t="s">
        <v>228</v>
      </c>
      <c r="C62" s="134" t="s">
        <v>229</v>
      </c>
      <c r="D62" s="133" t="s">
        <v>84</v>
      </c>
      <c r="E62" s="133">
        <v>0</v>
      </c>
      <c r="F62" s="116"/>
      <c r="G62" s="128">
        <f t="shared" si="1"/>
        <v>0</v>
      </c>
    </row>
    <row r="63" spans="1:7" s="21" customFormat="1" ht="20.100000000000001" customHeight="1" thickBot="1" x14ac:dyDescent="0.3">
      <c r="A63" s="132">
        <v>61</v>
      </c>
      <c r="B63" s="133" t="s">
        <v>174</v>
      </c>
      <c r="C63" s="134" t="s">
        <v>75</v>
      </c>
      <c r="D63" s="133" t="s">
        <v>84</v>
      </c>
      <c r="E63" s="133">
        <v>1</v>
      </c>
      <c r="F63" s="116"/>
      <c r="G63" s="128">
        <f t="shared" si="1"/>
        <v>0</v>
      </c>
    </row>
    <row r="64" spans="1:7" s="21" customFormat="1" ht="20.100000000000001" customHeight="1" thickBot="1" x14ac:dyDescent="0.3">
      <c r="A64" s="132">
        <v>62</v>
      </c>
      <c r="B64" s="133" t="s">
        <v>129</v>
      </c>
      <c r="C64" s="134" t="s">
        <v>71</v>
      </c>
      <c r="D64" s="133" t="s">
        <v>84</v>
      </c>
      <c r="E64" s="133">
        <v>3</v>
      </c>
      <c r="F64" s="116"/>
      <c r="G64" s="128">
        <f t="shared" si="1"/>
        <v>0</v>
      </c>
    </row>
    <row r="65" spans="1:7" s="21" customFormat="1" ht="20.100000000000001" customHeight="1" thickBot="1" x14ac:dyDescent="0.3">
      <c r="A65" s="132">
        <v>63</v>
      </c>
      <c r="B65" s="133">
        <v>60600605</v>
      </c>
      <c r="C65" s="134" t="s">
        <v>65</v>
      </c>
      <c r="D65" s="133" t="s">
        <v>90</v>
      </c>
      <c r="E65" s="133">
        <v>264</v>
      </c>
      <c r="F65" s="116"/>
      <c r="G65" s="128">
        <f t="shared" si="1"/>
        <v>0</v>
      </c>
    </row>
    <row r="66" spans="1:7" s="21" customFormat="1" ht="20.100000000000001" customHeight="1" thickBot="1" x14ac:dyDescent="0.3">
      <c r="A66" s="132">
        <v>64</v>
      </c>
      <c r="B66" s="133" t="s">
        <v>130</v>
      </c>
      <c r="C66" s="134" t="s">
        <v>230</v>
      </c>
      <c r="D66" s="133" t="s">
        <v>90</v>
      </c>
      <c r="E66" s="133">
        <v>1414</v>
      </c>
      <c r="F66" s="116"/>
      <c r="G66" s="128">
        <f t="shared" si="1"/>
        <v>0</v>
      </c>
    </row>
    <row r="67" spans="1:7" s="21" customFormat="1" ht="20.100000000000001" customHeight="1" thickBot="1" x14ac:dyDescent="0.3">
      <c r="A67" s="132">
        <v>65</v>
      </c>
      <c r="B67" s="133" t="s">
        <v>189</v>
      </c>
      <c r="C67" s="134" t="s">
        <v>231</v>
      </c>
      <c r="D67" s="133" t="s">
        <v>84</v>
      </c>
      <c r="E67" s="133">
        <v>2</v>
      </c>
      <c r="F67" s="116"/>
      <c r="G67" s="128">
        <f t="shared" si="1"/>
        <v>0</v>
      </c>
    </row>
    <row r="68" spans="1:7" s="21" customFormat="1" ht="20.100000000000001" customHeight="1" thickBot="1" x14ac:dyDescent="0.3">
      <c r="A68" s="132">
        <v>66</v>
      </c>
      <c r="B68" s="133">
        <v>66900200</v>
      </c>
      <c r="C68" s="134" t="s">
        <v>79</v>
      </c>
      <c r="D68" s="133" t="s">
        <v>82</v>
      </c>
      <c r="E68" s="133">
        <v>1678</v>
      </c>
      <c r="F68" s="116"/>
      <c r="G68" s="128">
        <f t="shared" si="1"/>
        <v>0</v>
      </c>
    </row>
    <row r="69" spans="1:7" s="21" customFormat="1" ht="20.100000000000001" customHeight="1" thickBot="1" x14ac:dyDescent="0.3">
      <c r="A69" s="132">
        <v>67</v>
      </c>
      <c r="B69" s="133">
        <v>66900530</v>
      </c>
      <c r="C69" s="134" t="s">
        <v>81</v>
      </c>
      <c r="D69" s="133" t="s">
        <v>84</v>
      </c>
      <c r="E69" s="133">
        <v>1</v>
      </c>
      <c r="F69" s="116"/>
      <c r="G69" s="128">
        <f t="shared" si="1"/>
        <v>0</v>
      </c>
    </row>
    <row r="70" spans="1:7" s="21" customFormat="1" ht="20.100000000000001" customHeight="1" thickBot="1" x14ac:dyDescent="0.3">
      <c r="A70" s="132">
        <v>68</v>
      </c>
      <c r="B70" s="133">
        <v>66901001</v>
      </c>
      <c r="C70" s="134" t="s">
        <v>77</v>
      </c>
      <c r="D70" s="133" t="s">
        <v>91</v>
      </c>
      <c r="E70" s="133">
        <v>1</v>
      </c>
      <c r="F70" s="116"/>
      <c r="G70" s="128">
        <f t="shared" si="1"/>
        <v>0</v>
      </c>
    </row>
    <row r="71" spans="1:7" s="21" customFormat="1" ht="20.100000000000001" customHeight="1" thickBot="1" x14ac:dyDescent="0.3">
      <c r="A71" s="132">
        <v>69</v>
      </c>
      <c r="B71" s="133">
        <v>66901003</v>
      </c>
      <c r="C71" s="134" t="s">
        <v>78</v>
      </c>
      <c r="D71" s="133" t="s">
        <v>91</v>
      </c>
      <c r="E71" s="133">
        <v>1</v>
      </c>
      <c r="F71" s="116"/>
      <c r="G71" s="128">
        <f t="shared" si="1"/>
        <v>0</v>
      </c>
    </row>
    <row r="72" spans="1:7" s="21" customFormat="1" ht="20.100000000000001" customHeight="1" thickBot="1" x14ac:dyDescent="0.3">
      <c r="A72" s="132">
        <v>70</v>
      </c>
      <c r="B72" s="133">
        <v>66901006</v>
      </c>
      <c r="C72" s="134" t="s">
        <v>232</v>
      </c>
      <c r="D72" s="133" t="s">
        <v>233</v>
      </c>
      <c r="E72" s="133">
        <v>20</v>
      </c>
      <c r="F72" s="116"/>
      <c r="G72" s="128">
        <f t="shared" si="1"/>
        <v>0</v>
      </c>
    </row>
    <row r="73" spans="1:7" s="21" customFormat="1" ht="20.100000000000001" customHeight="1" thickBot="1" x14ac:dyDescent="0.3">
      <c r="A73" s="132">
        <v>71</v>
      </c>
      <c r="B73" s="133" t="s">
        <v>131</v>
      </c>
      <c r="C73" s="134" t="s">
        <v>132</v>
      </c>
      <c r="D73" s="133" t="s">
        <v>88</v>
      </c>
      <c r="E73" s="133">
        <v>3</v>
      </c>
      <c r="F73" s="116"/>
      <c r="G73" s="128">
        <f t="shared" si="1"/>
        <v>0</v>
      </c>
    </row>
    <row r="74" spans="1:7" s="21" customFormat="1" ht="20.100000000000001" customHeight="1" thickBot="1" x14ac:dyDescent="0.3">
      <c r="A74" s="132">
        <v>72</v>
      </c>
      <c r="B74" s="133" t="s">
        <v>133</v>
      </c>
      <c r="C74" s="134" t="s">
        <v>76</v>
      </c>
      <c r="D74" s="133" t="s">
        <v>91</v>
      </c>
      <c r="E74" s="133">
        <v>1</v>
      </c>
      <c r="F74" s="116"/>
      <c r="G74" s="128">
        <f t="shared" si="1"/>
        <v>0</v>
      </c>
    </row>
    <row r="75" spans="1:7" s="21" customFormat="1" ht="20.100000000000001" customHeight="1" thickBot="1" x14ac:dyDescent="0.3">
      <c r="A75" s="132">
        <v>73</v>
      </c>
      <c r="B75" s="133" t="s">
        <v>139</v>
      </c>
      <c r="C75" s="134" t="s">
        <v>140</v>
      </c>
      <c r="D75" s="133" t="s">
        <v>87</v>
      </c>
      <c r="E75" s="133">
        <v>56</v>
      </c>
      <c r="F75" s="116"/>
      <c r="G75" s="128">
        <f t="shared" si="1"/>
        <v>0</v>
      </c>
    </row>
    <row r="76" spans="1:7" s="21" customFormat="1" ht="20.100000000000001" customHeight="1" thickBot="1" x14ac:dyDescent="0.3">
      <c r="A76" s="132">
        <v>74</v>
      </c>
      <c r="B76" s="133" t="s">
        <v>234</v>
      </c>
      <c r="C76" s="134" t="s">
        <v>235</v>
      </c>
      <c r="D76" s="133" t="s">
        <v>89</v>
      </c>
      <c r="E76" s="133">
        <v>28</v>
      </c>
      <c r="F76" s="116"/>
      <c r="G76" s="128">
        <f t="shared" si="1"/>
        <v>0</v>
      </c>
    </row>
    <row r="77" spans="1:7" s="21" customFormat="1" ht="20.100000000000001" customHeight="1" thickBot="1" x14ac:dyDescent="0.3">
      <c r="A77" s="132">
        <v>75</v>
      </c>
      <c r="B77" s="133" t="s">
        <v>134</v>
      </c>
      <c r="C77" s="134" t="s">
        <v>74</v>
      </c>
      <c r="D77" s="133" t="s">
        <v>84</v>
      </c>
      <c r="E77" s="133">
        <v>5</v>
      </c>
      <c r="F77" s="116"/>
      <c r="G77" s="128">
        <f t="shared" si="1"/>
        <v>0</v>
      </c>
    </row>
    <row r="78" spans="1:7" s="21" customFormat="1" ht="20.100000000000001" customHeight="1" thickBot="1" x14ac:dyDescent="0.3">
      <c r="A78" s="132">
        <v>76</v>
      </c>
      <c r="B78" s="133" t="s">
        <v>135</v>
      </c>
      <c r="C78" s="134" t="s">
        <v>236</v>
      </c>
      <c r="D78" s="133" t="s">
        <v>84</v>
      </c>
      <c r="E78" s="133">
        <v>2</v>
      </c>
      <c r="F78" s="116"/>
      <c r="G78" s="128">
        <f t="shared" si="1"/>
        <v>0</v>
      </c>
    </row>
    <row r="79" spans="1:7" s="21" customFormat="1" ht="20.100000000000001" customHeight="1" thickBot="1" x14ac:dyDescent="0.3">
      <c r="A79" s="132">
        <v>77</v>
      </c>
      <c r="B79" s="133" t="s">
        <v>136</v>
      </c>
      <c r="C79" s="134" t="s">
        <v>73</v>
      </c>
      <c r="D79" s="133" t="s">
        <v>84</v>
      </c>
      <c r="E79" s="133">
        <v>3</v>
      </c>
      <c r="F79" s="116"/>
      <c r="G79" s="128">
        <f t="shared" si="1"/>
        <v>0</v>
      </c>
    </row>
    <row r="80" spans="1:7" s="21" customFormat="1" ht="20.100000000000001" customHeight="1" thickBot="1" x14ac:dyDescent="0.3">
      <c r="A80" s="132">
        <v>78</v>
      </c>
      <c r="B80" s="133" t="s">
        <v>137</v>
      </c>
      <c r="C80" s="134" t="s">
        <v>138</v>
      </c>
      <c r="D80" s="133" t="s">
        <v>84</v>
      </c>
      <c r="E80" s="133">
        <v>0</v>
      </c>
      <c r="F80" s="116"/>
      <c r="G80" s="128">
        <f t="shared" ref="G80:G105" si="2">SUM(E80*F80)</f>
        <v>0</v>
      </c>
    </row>
    <row r="81" spans="1:7" s="21" customFormat="1" ht="20.100000000000001" customHeight="1" thickBot="1" x14ac:dyDescent="0.3">
      <c r="A81" s="132">
        <v>79</v>
      </c>
      <c r="B81" s="133">
        <v>78000400</v>
      </c>
      <c r="C81" s="134" t="s">
        <v>237</v>
      </c>
      <c r="D81" s="133" t="s">
        <v>90</v>
      </c>
      <c r="E81" s="133">
        <v>0</v>
      </c>
      <c r="F81" s="116"/>
      <c r="G81" s="128">
        <f t="shared" si="2"/>
        <v>0</v>
      </c>
    </row>
    <row r="82" spans="1:7" s="21" customFormat="1" ht="20.100000000000001" customHeight="1" thickBot="1" x14ac:dyDescent="0.3">
      <c r="A82" s="132">
        <v>80</v>
      </c>
      <c r="B82" s="133">
        <v>78000650</v>
      </c>
      <c r="C82" s="134" t="s">
        <v>238</v>
      </c>
      <c r="D82" s="133" t="s">
        <v>90</v>
      </c>
      <c r="E82" s="133">
        <v>80</v>
      </c>
      <c r="F82" s="116"/>
      <c r="G82" s="128">
        <f t="shared" si="2"/>
        <v>0</v>
      </c>
    </row>
    <row r="83" spans="1:7" s="21" customFormat="1" ht="20.100000000000001" customHeight="1" thickBot="1" x14ac:dyDescent="0.3">
      <c r="A83" s="132">
        <v>81</v>
      </c>
      <c r="B83" s="133" t="s">
        <v>141</v>
      </c>
      <c r="C83" s="134" t="s">
        <v>142</v>
      </c>
      <c r="D83" s="133" t="s">
        <v>84</v>
      </c>
      <c r="E83" s="133">
        <v>756</v>
      </c>
      <c r="F83" s="116"/>
      <c r="G83" s="128">
        <f t="shared" si="2"/>
        <v>0</v>
      </c>
    </row>
    <row r="84" spans="1:7" s="21" customFormat="1" ht="20.100000000000001" customHeight="1" thickBot="1" x14ac:dyDescent="0.3">
      <c r="A84" s="132">
        <v>82</v>
      </c>
      <c r="B84" s="133" t="s">
        <v>143</v>
      </c>
      <c r="C84" s="134" t="s">
        <v>144</v>
      </c>
      <c r="D84" s="133" t="s">
        <v>91</v>
      </c>
      <c r="E84" s="133">
        <v>1</v>
      </c>
      <c r="F84" s="116"/>
      <c r="G84" s="128">
        <f t="shared" si="2"/>
        <v>0</v>
      </c>
    </row>
    <row r="85" spans="1:7" s="21" customFormat="1" ht="20.100000000000001" customHeight="1" thickBot="1" x14ac:dyDescent="0.3">
      <c r="A85" s="132">
        <v>83</v>
      </c>
      <c r="B85" s="133" t="s">
        <v>239</v>
      </c>
      <c r="C85" s="134" t="s">
        <v>240</v>
      </c>
      <c r="D85" s="133" t="s">
        <v>90</v>
      </c>
      <c r="E85" s="133">
        <v>0</v>
      </c>
      <c r="F85" s="116"/>
      <c r="G85" s="128">
        <f t="shared" si="2"/>
        <v>0</v>
      </c>
    </row>
    <row r="86" spans="1:7" s="21" customFormat="1" ht="20.100000000000001" customHeight="1" thickBot="1" x14ac:dyDescent="0.3">
      <c r="A86" s="132">
        <v>84</v>
      </c>
      <c r="B86" s="133" t="s">
        <v>145</v>
      </c>
      <c r="C86" s="134" t="s">
        <v>146</v>
      </c>
      <c r="D86" s="133" t="s">
        <v>90</v>
      </c>
      <c r="E86" s="133">
        <v>70</v>
      </c>
      <c r="F86" s="116"/>
      <c r="G86" s="128">
        <f t="shared" si="2"/>
        <v>0</v>
      </c>
    </row>
    <row r="87" spans="1:7" s="21" customFormat="1" ht="20.100000000000001" customHeight="1" thickBot="1" x14ac:dyDescent="0.3">
      <c r="A87" s="132">
        <v>85</v>
      </c>
      <c r="B87" s="133" t="s">
        <v>147</v>
      </c>
      <c r="C87" s="134" t="s">
        <v>148</v>
      </c>
      <c r="D87" s="133" t="s">
        <v>90</v>
      </c>
      <c r="E87" s="133">
        <v>762</v>
      </c>
      <c r="F87" s="116"/>
      <c r="G87" s="128">
        <f t="shared" si="2"/>
        <v>0</v>
      </c>
    </row>
    <row r="88" spans="1:7" s="21" customFormat="1" ht="20.100000000000001" customHeight="1" thickBot="1" x14ac:dyDescent="0.3">
      <c r="A88" s="132">
        <v>86</v>
      </c>
      <c r="B88" s="133" t="s">
        <v>149</v>
      </c>
      <c r="C88" s="134" t="s">
        <v>96</v>
      </c>
      <c r="D88" s="133" t="s">
        <v>90</v>
      </c>
      <c r="E88" s="133">
        <v>70</v>
      </c>
      <c r="F88" s="116"/>
      <c r="G88" s="128">
        <f t="shared" si="2"/>
        <v>0</v>
      </c>
    </row>
    <row r="89" spans="1:7" s="21" customFormat="1" ht="20.100000000000001" customHeight="1" thickBot="1" x14ac:dyDescent="0.3">
      <c r="A89" s="132">
        <v>87</v>
      </c>
      <c r="B89" s="133" t="s">
        <v>241</v>
      </c>
      <c r="C89" s="134" t="s">
        <v>242</v>
      </c>
      <c r="D89" s="133" t="s">
        <v>84</v>
      </c>
      <c r="E89" s="133">
        <v>0</v>
      </c>
      <c r="F89" s="116"/>
      <c r="G89" s="128">
        <f t="shared" si="2"/>
        <v>0</v>
      </c>
    </row>
    <row r="90" spans="1:7" s="21" customFormat="1" ht="20.100000000000001" customHeight="1" thickBot="1" x14ac:dyDescent="0.3">
      <c r="A90" s="132">
        <v>88</v>
      </c>
      <c r="B90" s="133" t="s">
        <v>150</v>
      </c>
      <c r="C90" s="134" t="s">
        <v>151</v>
      </c>
      <c r="D90" s="133" t="s">
        <v>84</v>
      </c>
      <c r="E90" s="133">
        <v>0</v>
      </c>
      <c r="F90" s="116"/>
      <c r="G90" s="128">
        <f t="shared" si="2"/>
        <v>0</v>
      </c>
    </row>
    <row r="91" spans="1:7" s="21" customFormat="1" ht="20.100000000000001" customHeight="1" thickBot="1" x14ac:dyDescent="0.3">
      <c r="A91" s="132">
        <v>89</v>
      </c>
      <c r="B91" s="133" t="s">
        <v>152</v>
      </c>
      <c r="C91" s="134" t="s">
        <v>153</v>
      </c>
      <c r="D91" s="133" t="s">
        <v>84</v>
      </c>
      <c r="E91" s="133">
        <v>0</v>
      </c>
      <c r="F91" s="116"/>
      <c r="G91" s="128">
        <f t="shared" si="2"/>
        <v>0</v>
      </c>
    </row>
    <row r="92" spans="1:7" s="21" customFormat="1" ht="20.100000000000001" customHeight="1" thickBot="1" x14ac:dyDescent="0.3">
      <c r="A92" s="132">
        <v>90</v>
      </c>
      <c r="B92" s="133" t="s">
        <v>154</v>
      </c>
      <c r="C92" s="134" t="s">
        <v>155</v>
      </c>
      <c r="D92" s="133" t="s">
        <v>84</v>
      </c>
      <c r="E92" s="133">
        <v>1</v>
      </c>
      <c r="F92" s="116"/>
      <c r="G92" s="128">
        <f t="shared" si="2"/>
        <v>0</v>
      </c>
    </row>
    <row r="93" spans="1:7" s="21" customFormat="1" ht="20.100000000000001" customHeight="1" thickBot="1" x14ac:dyDescent="0.3">
      <c r="A93" s="132">
        <v>91</v>
      </c>
      <c r="B93" s="133" t="s">
        <v>156</v>
      </c>
      <c r="C93" s="134" t="s">
        <v>157</v>
      </c>
      <c r="D93" s="133" t="s">
        <v>84</v>
      </c>
      <c r="E93" s="133">
        <v>1</v>
      </c>
      <c r="F93" s="116"/>
      <c r="G93" s="128">
        <f t="shared" si="2"/>
        <v>0</v>
      </c>
    </row>
    <row r="94" spans="1:7" s="21" customFormat="1" ht="20.100000000000001" customHeight="1" thickBot="1" x14ac:dyDescent="0.3">
      <c r="A94" s="132">
        <v>92</v>
      </c>
      <c r="B94" s="133" t="s">
        <v>158</v>
      </c>
      <c r="C94" s="134" t="s">
        <v>159</v>
      </c>
      <c r="D94" s="133" t="s">
        <v>90</v>
      </c>
      <c r="E94" s="133">
        <v>920</v>
      </c>
      <c r="F94" s="116"/>
      <c r="G94" s="128">
        <f t="shared" si="2"/>
        <v>0</v>
      </c>
    </row>
    <row r="95" spans="1:7" s="21" customFormat="1" ht="20.100000000000001" customHeight="1" thickBot="1" x14ac:dyDescent="0.3">
      <c r="A95" s="132">
        <v>93</v>
      </c>
      <c r="B95" s="133" t="s">
        <v>243</v>
      </c>
      <c r="C95" s="134" t="s">
        <v>244</v>
      </c>
      <c r="D95" s="133" t="s">
        <v>84</v>
      </c>
      <c r="E95" s="133">
        <v>3</v>
      </c>
      <c r="F95" s="116"/>
      <c r="G95" s="128">
        <f t="shared" si="2"/>
        <v>0</v>
      </c>
    </row>
    <row r="96" spans="1:7" s="21" customFormat="1" ht="20.100000000000001" customHeight="1" thickBot="1" x14ac:dyDescent="0.3">
      <c r="A96" s="132">
        <v>94</v>
      </c>
      <c r="B96" s="133" t="s">
        <v>160</v>
      </c>
      <c r="C96" s="134" t="s">
        <v>161</v>
      </c>
      <c r="D96" s="133" t="s">
        <v>84</v>
      </c>
      <c r="E96" s="133">
        <v>8</v>
      </c>
      <c r="F96" s="116"/>
      <c r="G96" s="128">
        <f t="shared" si="2"/>
        <v>0</v>
      </c>
    </row>
    <row r="97" spans="1:7" s="21" customFormat="1" ht="20.100000000000001" customHeight="1" thickBot="1" x14ac:dyDescent="0.3">
      <c r="A97" s="132">
        <v>95</v>
      </c>
      <c r="B97" s="133" t="s">
        <v>245</v>
      </c>
      <c r="C97" s="134" t="s">
        <v>246</v>
      </c>
      <c r="D97" s="133" t="s">
        <v>84</v>
      </c>
      <c r="E97" s="133">
        <v>8</v>
      </c>
      <c r="F97" s="116"/>
      <c r="G97" s="128">
        <f t="shared" si="2"/>
        <v>0</v>
      </c>
    </row>
    <row r="98" spans="1:7" s="21" customFormat="1" ht="20.100000000000001" customHeight="1" thickBot="1" x14ac:dyDescent="0.3">
      <c r="A98" s="132">
        <v>96</v>
      </c>
      <c r="B98" s="133" t="s">
        <v>162</v>
      </c>
      <c r="C98" s="134" t="s">
        <v>163</v>
      </c>
      <c r="D98" s="133" t="s">
        <v>84</v>
      </c>
      <c r="E98" s="133">
        <v>8</v>
      </c>
      <c r="F98" s="116"/>
      <c r="G98" s="128">
        <f t="shared" si="2"/>
        <v>0</v>
      </c>
    </row>
    <row r="99" spans="1:7" s="21" customFormat="1" ht="20.100000000000001" customHeight="1" thickBot="1" x14ac:dyDescent="0.3">
      <c r="A99" s="132">
        <v>97</v>
      </c>
      <c r="B99" s="133" t="s">
        <v>164</v>
      </c>
      <c r="C99" s="134" t="s">
        <v>165</v>
      </c>
      <c r="D99" s="133" t="s">
        <v>84</v>
      </c>
      <c r="E99" s="133">
        <v>0</v>
      </c>
      <c r="F99" s="116"/>
      <c r="G99" s="128">
        <f t="shared" si="2"/>
        <v>0</v>
      </c>
    </row>
    <row r="100" spans="1:7" s="21" customFormat="1" ht="20.100000000000001" customHeight="1" thickBot="1" x14ac:dyDescent="0.3">
      <c r="A100" s="132">
        <v>98</v>
      </c>
      <c r="B100" s="133" t="s">
        <v>166</v>
      </c>
      <c r="C100" s="134" t="s">
        <v>167</v>
      </c>
      <c r="D100" s="133" t="s">
        <v>84</v>
      </c>
      <c r="E100" s="133">
        <v>8</v>
      </c>
      <c r="F100" s="116"/>
      <c r="G100" s="128">
        <f t="shared" si="2"/>
        <v>0</v>
      </c>
    </row>
    <row r="101" spans="1:7" s="21" customFormat="1" ht="20.100000000000001" customHeight="1" thickBot="1" x14ac:dyDescent="0.3">
      <c r="A101" s="132">
        <v>99</v>
      </c>
      <c r="B101" s="133" t="s">
        <v>168</v>
      </c>
      <c r="C101" s="134" t="s">
        <v>169</v>
      </c>
      <c r="D101" s="133" t="s">
        <v>84</v>
      </c>
      <c r="E101" s="133">
        <v>9</v>
      </c>
      <c r="F101" s="116"/>
      <c r="G101" s="128">
        <f t="shared" si="2"/>
        <v>0</v>
      </c>
    </row>
    <row r="102" spans="1:7" s="21" customFormat="1" ht="20.100000000000001" customHeight="1" thickBot="1" x14ac:dyDescent="0.3">
      <c r="A102" s="132">
        <v>100</v>
      </c>
      <c r="B102" s="133">
        <v>84400105</v>
      </c>
      <c r="C102" s="134" t="s">
        <v>247</v>
      </c>
      <c r="D102" s="133" t="s">
        <v>84</v>
      </c>
      <c r="E102" s="133">
        <v>1</v>
      </c>
      <c r="F102" s="116"/>
      <c r="G102" s="128">
        <f t="shared" si="2"/>
        <v>0</v>
      </c>
    </row>
    <row r="103" spans="1:7" s="21" customFormat="1" ht="20.100000000000001" customHeight="1" thickBot="1" x14ac:dyDescent="0.3">
      <c r="A103" s="132">
        <v>101</v>
      </c>
      <c r="B103" s="133" t="s">
        <v>170</v>
      </c>
      <c r="C103" s="134" t="s">
        <v>171</v>
      </c>
      <c r="D103" s="133" t="s">
        <v>91</v>
      </c>
      <c r="E103" s="133">
        <v>1</v>
      </c>
      <c r="F103" s="116"/>
      <c r="G103" s="128">
        <f t="shared" si="2"/>
        <v>0</v>
      </c>
    </row>
    <row r="104" spans="1:7" s="21" customFormat="1" ht="20.100000000000001" customHeight="1" thickBot="1" x14ac:dyDescent="0.3">
      <c r="A104" s="132">
        <v>102</v>
      </c>
      <c r="B104" s="133" t="s">
        <v>172</v>
      </c>
      <c r="C104" s="134" t="s">
        <v>173</v>
      </c>
      <c r="D104" s="133" t="s">
        <v>84</v>
      </c>
      <c r="E104" s="133">
        <v>4</v>
      </c>
      <c r="F104" s="116"/>
      <c r="G104" s="128">
        <f t="shared" si="2"/>
        <v>0</v>
      </c>
    </row>
    <row r="105" spans="1:7" s="21" customFormat="1" ht="20.100000000000001" customHeight="1" thickBot="1" x14ac:dyDescent="0.3">
      <c r="A105" s="135">
        <v>103</v>
      </c>
      <c r="B105" s="136" t="s">
        <v>248</v>
      </c>
      <c r="C105" s="137" t="s">
        <v>249</v>
      </c>
      <c r="D105" s="136" t="s">
        <v>97</v>
      </c>
      <c r="E105" s="136">
        <v>162</v>
      </c>
      <c r="F105" s="116"/>
      <c r="G105" s="128">
        <f t="shared" si="2"/>
        <v>0</v>
      </c>
    </row>
    <row r="106" spans="1:7" ht="17.25" thickBot="1" x14ac:dyDescent="0.3">
      <c r="A106" s="47">
        <v>104</v>
      </c>
      <c r="B106" s="205" t="s">
        <v>253</v>
      </c>
      <c r="C106" s="205"/>
      <c r="D106" s="205"/>
      <c r="E106" s="205"/>
      <c r="F106" s="205"/>
      <c r="G106" s="48">
        <f>SUM(G3:G105)</f>
        <v>0</v>
      </c>
    </row>
    <row r="107" spans="1:7" ht="16.5" x14ac:dyDescent="0.25">
      <c r="A107" s="35"/>
      <c r="B107" s="35"/>
      <c r="C107" s="36"/>
      <c r="D107" s="35"/>
      <c r="E107" s="35"/>
      <c r="F107" s="35"/>
      <c r="G107" s="35"/>
    </row>
    <row r="108" spans="1:7" ht="16.5" x14ac:dyDescent="0.25">
      <c r="A108" s="35"/>
      <c r="B108" s="35"/>
      <c r="C108" s="36"/>
      <c r="D108" s="35"/>
      <c r="E108" s="35"/>
      <c r="F108" s="35"/>
      <c r="G108" s="35"/>
    </row>
  </sheetData>
  <sheetProtection algorithmName="SHA-512" hashValue="r0lDtTAW3ru3R9nnXgxebgCFBLPYQOr75o/6T8fDlW400AWY86FJovQlXMip8aps7oj++0iVqBI/MqiQerjRhA==" saltValue="dVGbm0GPrfRKAs0/T0Q6DQ==" spinCount="100000" sheet="1" objects="1" scenarios="1"/>
  <mergeCells count="2">
    <mergeCell ref="A1:G1"/>
    <mergeCell ref="B106:F106"/>
  </mergeCells>
  <pageMargins left="0.7" right="0.7" top="0.75" bottom="0.75" header="0.3" footer="0.3"/>
  <pageSetup paperSize="17" scale="80" fitToHeight="0" orientation="portrait" r:id="rId1"/>
  <rowBreaks count="1" manualBreakCount="1">
    <brk id="6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Master Bid Tab</vt:lpstr>
      <vt:lpstr>Award Criteria Figure</vt:lpstr>
      <vt:lpstr>22306 W. 112th</vt:lpstr>
      <vt:lpstr>22307 S. Loomis</vt:lpstr>
      <vt:lpstr>'22306 W. 112th'!Print_Area</vt:lpstr>
      <vt:lpstr>'22307 S. Loomis'!Print_Area</vt:lpstr>
      <vt:lpstr>'Award Criteria Figure'!Print_Area</vt:lpstr>
      <vt:lpstr>'Master Bid Tab'!Print_Area</vt:lpstr>
      <vt:lpstr>'22306 W. 112th'!Print_Titles</vt:lpstr>
      <vt:lpstr>'22307 S. Loomis'!Print_Titles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James Borkman</cp:lastModifiedBy>
  <cp:lastPrinted>2024-12-17T19:06:55Z</cp:lastPrinted>
  <dcterms:created xsi:type="dcterms:W3CDTF">2018-01-03T19:56:21Z</dcterms:created>
  <dcterms:modified xsi:type="dcterms:W3CDTF">2024-12-17T21:25:01Z</dcterms:modified>
</cp:coreProperties>
</file>