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ok County Forest Preserve District\Restroom Rehabilitation Districtwide\Construction\04_IFB\"/>
    </mc:Choice>
  </mc:AlternateContent>
  <xr:revisionPtr revIDLastSave="0" documentId="13_ncr:1_{05AB285B-EABE-410D-B5BB-AF44281E712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strooms Busse and Dan Ryan" sheetId="1" r:id="rId1"/>
    <sheet name="Award Criteria Figure" sheetId="3" r:id="rId2"/>
    <sheet name="Award Criteria Figure w Alt 1" sheetId="4" r:id="rId3"/>
    <sheet name="Award Criteria Figure w Alt 2" sheetId="5" r:id="rId4"/>
    <sheet name="Award Criteria Figure Alt 1+2" sheetId="6" r:id="rId5"/>
  </sheets>
  <definedNames>
    <definedName name="_xlnm.Print_Area" localSheetId="1">'Award Criteria Figure'!$A$1:$C$45</definedName>
    <definedName name="_xlnm.Print_Area" localSheetId="4">'Award Criteria Figure Alt 1+2'!$A$1:$C$45</definedName>
    <definedName name="_xlnm.Print_Area" localSheetId="2">'Award Criteria Figure w Alt 1'!$A$1:$C$45</definedName>
    <definedName name="_xlnm.Print_Area" localSheetId="3">'Award Criteria Figure w Alt 2'!$A$1:$C$45</definedName>
    <definedName name="_xlnm.Print_Area" localSheetId="0">'Restrooms Busse and Dan Ryan'!$A$1:$D$36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C7" i="6" s="1"/>
  <c r="C31" i="6" s="1"/>
  <c r="D14" i="1"/>
  <c r="C7" i="5" s="1"/>
  <c r="C31" i="5" s="1"/>
  <c r="D13" i="1"/>
  <c r="C7" i="4" s="1"/>
  <c r="D12" i="1"/>
  <c r="C7" i="3" s="1"/>
  <c r="C23" i="6" l="1"/>
  <c r="C25" i="6" s="1"/>
  <c r="C19" i="6"/>
  <c r="C21" i="6" s="1"/>
  <c r="C9" i="6"/>
  <c r="C11" i="6"/>
  <c r="C13" i="6" s="1"/>
  <c r="C27" i="6"/>
  <c r="C29" i="6" s="1"/>
  <c r="C15" i="6"/>
  <c r="C17" i="6" s="1"/>
  <c r="C31" i="4"/>
  <c r="C23" i="5"/>
  <c r="C25" i="5" s="1"/>
  <c r="C19" i="5"/>
  <c r="C21" i="5" s="1"/>
  <c r="C9" i="5"/>
  <c r="C11" i="5"/>
  <c r="C13" i="5" s="1"/>
  <c r="C27" i="5"/>
  <c r="C29" i="5" s="1"/>
  <c r="C15" i="5"/>
  <c r="C17" i="5" s="1"/>
  <c r="C9" i="3"/>
  <c r="C31" i="3"/>
  <c r="C11" i="4"/>
  <c r="C13" i="4" s="1"/>
  <c r="C9" i="4"/>
  <c r="C27" i="4"/>
  <c r="C29" i="4" s="1"/>
  <c r="C23" i="4"/>
  <c r="C25" i="4" s="1"/>
  <c r="C19" i="4"/>
  <c r="C21" i="4" s="1"/>
  <c r="C15" i="4"/>
  <c r="C17" i="4" s="1"/>
  <c r="C15" i="3"/>
  <c r="C17" i="3" s="1"/>
  <c r="C23" i="3"/>
  <c r="C25" i="3" s="1"/>
  <c r="C27" i="3"/>
  <c r="C29" i="3" s="1"/>
  <c r="C19" i="3"/>
  <c r="C21" i="3" s="1"/>
  <c r="C11" i="3"/>
  <c r="C13" i="3" s="1"/>
  <c r="C32" i="6" l="1"/>
  <c r="C33" i="6" s="1"/>
  <c r="C35" i="6" s="1"/>
  <c r="D19" i="1" s="1"/>
  <c r="C32" i="5"/>
  <c r="C33" i="5" s="1"/>
  <c r="C35" i="5" s="1"/>
  <c r="C32" i="3"/>
  <c r="C33" i="3" s="1"/>
  <c r="C32" i="4"/>
  <c r="C33" i="4" s="1"/>
  <c r="C35" i="4" s="1"/>
  <c r="D17" i="1" s="1"/>
  <c r="D18" i="1" l="1"/>
  <c r="C35" i="3"/>
  <c r="D16" i="1" s="1"/>
</calcChain>
</file>

<file path=xl/sharedStrings.xml><?xml version="1.0" encoding="utf-8"?>
<sst xmlns="http://schemas.openxmlformats.org/spreadsheetml/2006/main" count="186" uniqueCount="81">
  <si>
    <t>LINE</t>
  </si>
  <si>
    <t>DESCRIPTION</t>
  </si>
  <si>
    <t>Base Work Only</t>
  </si>
  <si>
    <t>Commission's Contract Contingency</t>
  </si>
  <si>
    <t>Accepted by the Commission</t>
  </si>
  <si>
    <t>Name:</t>
  </si>
  <si>
    <t>Address:</t>
  </si>
  <si>
    <t>Firm Name:</t>
  </si>
  <si>
    <t>BIDDER'S INFORMATION</t>
  </si>
  <si>
    <t>Line 14.  Total of Lines 3, 5, 7, 9, 11, and 13</t>
  </si>
  <si>
    <t>Line 1. (Based on Total Base Bid)</t>
  </si>
  <si>
    <t>FORMULA</t>
  </si>
  <si>
    <t>PROJECT NAME:</t>
  </si>
  <si>
    <t>Light Purple</t>
  </si>
  <si>
    <t>Light Blue</t>
  </si>
  <si>
    <t xml:space="preserve">Base Work Only </t>
  </si>
  <si>
    <t xml:space="preserve">Total Award Criteria Figure </t>
  </si>
  <si>
    <t>NOTES/INSTRUCTIONS</t>
  </si>
  <si>
    <t>Orange</t>
  </si>
  <si>
    <t>Green</t>
  </si>
  <si>
    <t>Total Base Bid</t>
  </si>
  <si>
    <t>TOTAL AWARD CRITERIA (Line 15)</t>
  </si>
  <si>
    <t xml:space="preserve">Line 15. Total Award Criteria </t>
  </si>
  <si>
    <t>Light Yellow</t>
  </si>
  <si>
    <t>CONTRACT NO:</t>
  </si>
  <si>
    <t>PROJECT NO:</t>
  </si>
  <si>
    <t>For Base Work only, enter numbers without decimals or commas.  (ie For Base Bid of $100,000.00, enter 100000)</t>
  </si>
  <si>
    <t>Line 2.  Minority Journeyman (Maximum figure 0.70)</t>
  </si>
  <si>
    <t>Line 3.  Multiply Line 2 by Line 1 by 0.04</t>
  </si>
  <si>
    <t>Line 4.  Minority Apprentice (Maximum figure 0.70)</t>
  </si>
  <si>
    <t>Line 6.  Minority Laborer (Maximum figure 0.70)</t>
  </si>
  <si>
    <t>Line 8.  Female Journeyman (Maximum figure 0.15)</t>
  </si>
  <si>
    <t>Line 9. Multiply Line 8 by Line 1 by 0.04</t>
  </si>
  <si>
    <t>Line 7. Multiply Line 6 by Line 1 by 0.01</t>
  </si>
  <si>
    <t>Line 5.  Multiply Line 4 by Line 1 by 0.03</t>
  </si>
  <si>
    <t>Line 10.  Female Apprentice (Maximum figure 0.15)</t>
  </si>
  <si>
    <t>Line 11.  Multiply Line 10 by Line 1 by 0.03</t>
  </si>
  <si>
    <t>Line 12.  Female Laborer (Maximum figure 0.15)</t>
  </si>
  <si>
    <t>Line 13. Multiply Line 12 by Line 1 by 0.01</t>
  </si>
  <si>
    <t xml:space="preserve">Contingency(ies) </t>
  </si>
  <si>
    <t>Allowance(s)</t>
  </si>
  <si>
    <t>Date:</t>
  </si>
  <si>
    <t xml:space="preserve">Accepted by the Commission </t>
  </si>
  <si>
    <t>AMOUNT</t>
  </si>
  <si>
    <t>2. Line 1. (Based on Total Base Bid) automatically populates from Bid Form.</t>
  </si>
  <si>
    <t>3. Bidder is to populate Lines 2, 4, 6, 8, 10, and 12 (fields shaded Light Green).</t>
  </si>
  <si>
    <t>4. Lines 2, 4, 6, 8, 10, and 12 are to be entered in decimals.  (ie 5% participation = 0.05, 15% participation = 0.15, 50% participation = .50)</t>
  </si>
  <si>
    <r>
      <t xml:space="preserve">5.  </t>
    </r>
    <r>
      <rPr>
        <b/>
        <sz val="11"/>
        <color theme="0"/>
        <rFont val="Arial Narrow"/>
        <family val="2"/>
      </rPr>
      <t>TOTAL AWARD CRITERIA</t>
    </r>
    <r>
      <rPr>
        <sz val="11"/>
        <color theme="0"/>
        <rFont val="Arial Narrow"/>
        <family val="2"/>
      </rPr>
      <t xml:space="preserve"> automatically populates.</t>
    </r>
  </si>
  <si>
    <t>Light Green</t>
  </si>
  <si>
    <t>2. Line 1. (Based on Total Base Bid + Alt 1) automatically populates from Bid Form.</t>
  </si>
  <si>
    <r>
      <t xml:space="preserve">BID FORM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</si>
  <si>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r>
      <rPr>
        <sz val="11"/>
        <color theme="1"/>
        <rFont val="Arial Narrow"/>
        <family val="2"/>
      </rP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</t>
    </r>
    <r>
      <rPr>
        <b/>
        <sz val="11"/>
        <color theme="1"/>
        <rFont val="Arial Narrow"/>
        <family val="2"/>
      </rPr>
      <t>within</t>
    </r>
    <r>
      <rPr>
        <sz val="11"/>
        <color theme="1"/>
        <rFont val="Arial Narrow"/>
        <family val="2"/>
      </rPr>
      <t xml:space="preserve"> the scanned copy of the bid. 
    e.	</t>
    </r>
    <r>
      <rPr>
        <b/>
        <sz val="11"/>
        <color theme="1"/>
        <rFont val="Arial Narrow"/>
        <family val="2"/>
      </rPr>
      <t>Attach</t>
    </r>
    <r>
      <rPr>
        <sz val="11"/>
        <color theme="1"/>
        <rFont val="Arial Narrow"/>
        <family val="2"/>
      </rPr>
      <t xml:space="preserve"> the PDF and Excel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>Send email</t>
    </r>
    <r>
      <rPr>
        <sz val="11"/>
        <color theme="1"/>
        <rFont val="Arial Narrow"/>
        <family val="2"/>
      </rPr>
      <t xml:space="preserve"> to: PBC-procurement@cityofchicago.org and patricia.montenegro@cityofchicago.org.  </t>
    </r>
  </si>
  <si>
    <r>
      <rPr>
        <sz val="11"/>
        <color theme="1"/>
        <rFont val="Arial Narrow"/>
        <family val="2"/>
      </rP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</t>
    </r>
    <r>
      <rPr>
        <b/>
        <sz val="11"/>
        <color theme="1"/>
        <rFont val="Arial Narrow"/>
        <family val="2"/>
      </rPr>
      <t>within</t>
    </r>
    <r>
      <rPr>
        <sz val="11"/>
        <color theme="1"/>
        <rFont val="Arial Narrow"/>
        <family val="2"/>
      </rPr>
      <t xml:space="preserve"> the scanned copy of the bid. 
    e.	</t>
    </r>
    <r>
      <rPr>
        <b/>
        <sz val="11"/>
        <color theme="1"/>
        <rFont val="Arial Narrow"/>
        <family val="2"/>
      </rPr>
      <t xml:space="preserve">Attach </t>
    </r>
    <r>
      <rPr>
        <sz val="11"/>
        <color theme="1"/>
        <rFont val="Arial Narrow"/>
        <family val="2"/>
      </rPr>
      <t xml:space="preserve">the PDF and Excel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 xml:space="preserve">Send email to: </t>
    </r>
    <r>
      <rPr>
        <sz val="11"/>
        <color theme="1"/>
        <rFont val="Arial Narrow"/>
        <family val="2"/>
      </rPr>
      <t xml:space="preserve">PBC-procurement@cityofchicago.org and patricia.montenegro@cityofchicago.org.   </t>
    </r>
  </si>
  <si>
    <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within the scanned copy of the bid. 
    e.	</t>
    </r>
    <r>
      <rPr>
        <b/>
        <sz val="11"/>
        <color theme="1"/>
        <rFont val="Arial Narrow"/>
        <family val="2"/>
      </rPr>
      <t>Attach</t>
    </r>
    <r>
      <rPr>
        <sz val="11"/>
        <color theme="1"/>
        <rFont val="Arial Narrow"/>
        <family val="2"/>
      </rPr>
      <t xml:space="preserve"> the PDF and Excel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>Send email</t>
    </r>
    <r>
      <rPr>
        <sz val="11"/>
        <color theme="1"/>
        <rFont val="Arial Narrow"/>
        <family val="2"/>
      </rPr>
      <t xml:space="preserve"> to: PBC-procurement@cityofchicago.org and patricia.montenegro@cityofchicago.org.   </t>
    </r>
  </si>
  <si>
    <t>Alternnate #1 and #2</t>
  </si>
  <si>
    <t>For Alternate #1 and #2, enter numbers without decimals or commas. (ie For Alt 1 of $100,000.00, enter 100000)</t>
  </si>
  <si>
    <t>2. Line 1. (Based on Total Base Bid + Alt 2) automatically populates from Bid Form.</t>
  </si>
  <si>
    <t>Alternate #1 - Busse Forest Central Grove #4 (ID#297)</t>
  </si>
  <si>
    <t>Alternate #2 - Busse Ned Brown Grove #28 (ID#70)</t>
  </si>
  <si>
    <t>FPDCC - Restroom Rehabilitation Districtwide Busse Woods and Dan Ryan Woods</t>
  </si>
  <si>
    <t>C1615</t>
  </si>
  <si>
    <t>15050</t>
  </si>
  <si>
    <r>
      <t xml:space="preserve">Prior to submitting your bid electronically, please do the following:
1.	</t>
    </r>
    <r>
      <rPr>
        <b/>
        <sz val="10"/>
        <color theme="1"/>
        <rFont val="Arial Narrow"/>
        <family val="2"/>
      </rPr>
      <t>Ensure</t>
    </r>
    <r>
      <rPr>
        <sz val="10"/>
        <color theme="1"/>
        <rFont val="Arial Narrow"/>
        <family val="2"/>
      </rPr>
      <t xml:space="preserve"> Line 1, Line 2, and Line 3 (Base Work Only, Alt 1, and Alt 2), the Surety Information section, and Bidder's Information section have been populated.
2.	</t>
    </r>
    <r>
      <rPr>
        <b/>
        <sz val="10"/>
        <color theme="1"/>
        <rFont val="Arial Narrow"/>
        <family val="2"/>
      </rPr>
      <t>Save</t>
    </r>
    <r>
      <rPr>
        <sz val="10"/>
        <color theme="1"/>
        <rFont val="Arial Narrow"/>
        <family val="2"/>
      </rPr>
      <t xml:space="preserve"> the file.
3.	</t>
    </r>
    <r>
      <rPr>
        <b/>
        <sz val="10"/>
        <color theme="1"/>
        <rFont val="Arial Narrow"/>
        <family val="2"/>
      </rPr>
      <t>Convert</t>
    </r>
    <r>
      <rPr>
        <sz val="10"/>
        <color theme="1"/>
        <rFont val="Arial Narrow"/>
        <family val="2"/>
      </rPr>
      <t xml:space="preserve"> the file to PDF.
4.	</t>
    </r>
    <r>
      <rPr>
        <b/>
        <sz val="10"/>
        <color theme="1"/>
        <rFont val="Arial Narrow"/>
        <family val="2"/>
      </rPr>
      <t>Include</t>
    </r>
    <r>
      <rPr>
        <sz val="10"/>
        <color theme="1"/>
        <rFont val="Arial Narrow"/>
        <family val="2"/>
      </rPr>
      <t xml:space="preserve"> copy of the Bid Form </t>
    </r>
    <r>
      <rPr>
        <b/>
        <sz val="10"/>
        <color theme="1"/>
        <rFont val="Arial Narrow"/>
        <family val="2"/>
      </rPr>
      <t>within</t>
    </r>
    <r>
      <rPr>
        <sz val="10"/>
        <color theme="1"/>
        <rFont val="Arial Narrow"/>
        <family val="2"/>
      </rPr>
      <t xml:space="preserve"> the scanned copy of the bid. 
5.	</t>
    </r>
    <r>
      <rPr>
        <b/>
        <sz val="10"/>
        <color theme="1"/>
        <rFont val="Arial Narrow"/>
        <family val="2"/>
      </rPr>
      <t>Attach</t>
    </r>
    <r>
      <rPr>
        <sz val="10"/>
        <color theme="1"/>
        <rFont val="Arial Narrow"/>
        <family val="2"/>
      </rPr>
      <t xml:space="preserve"> the PDF and Excel version of this Bid Form, </t>
    </r>
    <r>
      <rPr>
        <b/>
        <sz val="10"/>
        <color theme="1"/>
        <rFont val="Arial Narrow"/>
        <family val="2"/>
      </rPr>
      <t>along with</t>
    </r>
    <r>
      <rPr>
        <sz val="10"/>
        <color theme="1"/>
        <rFont val="Arial Narrow"/>
        <family val="2"/>
      </rPr>
      <t xml:space="preserve"> the scanned copy of the bid.
6.	</t>
    </r>
    <r>
      <rPr>
        <b/>
        <sz val="10"/>
        <color theme="1"/>
        <rFont val="Arial Narrow"/>
        <family val="2"/>
      </rPr>
      <t>Send email</t>
    </r>
    <r>
      <rPr>
        <sz val="10"/>
        <color theme="1"/>
        <rFont val="Arial Narrow"/>
        <family val="2"/>
      </rPr>
      <t xml:space="preserve"> to: PBC-procurement@cityofchicago.org </t>
    </r>
    <r>
      <rPr>
        <u/>
        <sz val="10"/>
        <color theme="1"/>
        <rFont val="Arial Narrow"/>
        <family val="2"/>
      </rPr>
      <t>and</t>
    </r>
    <r>
      <rPr>
        <sz val="10"/>
        <color theme="1"/>
        <rFont val="Arial Narrow"/>
        <family val="2"/>
      </rPr>
      <t xml:space="preserve"> patricia.montenegro@cityofchicago.org.  </t>
    </r>
  </si>
  <si>
    <r>
      <t xml:space="preserve">AWARD CRITERA FIGURE FORMULA
(Base + Alternate #1 + Alternate #2)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</si>
  <si>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r>
      <t xml:space="preserve">AWARD CRITERA FIGURE FORMULA
(Base + Alternate #2)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</si>
  <si>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r>
      <t xml:space="preserve">AWARD CRITERA FIGURE FORMULA
(Base + Alternate #1)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</si>
  <si>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r>
      <t xml:space="preserve">AWARD CRITERA FIGURE FORMULA
(Base Work Only)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</si>
  <si>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r>
      <t xml:space="preserve">SURETY INFORMATION
</t>
    </r>
    <r>
      <rPr>
        <b/>
        <sz val="8"/>
        <color theme="1"/>
        <rFont val="Arial Narrow"/>
        <family val="2"/>
      </rPr>
      <t>(Provide Legal Name and address of Surety)</t>
    </r>
  </si>
  <si>
    <t>Moisture Mitigation Allowance</t>
  </si>
  <si>
    <t xml:space="preserve">TOTAL BASE BID (equals Line 1 + 4 + 5) </t>
  </si>
  <si>
    <t>TOTAL BASE BID + ALTERNATE #1 (equals Line 1 + 2 + 4 + 5)</t>
  </si>
  <si>
    <t>TOTAL BASE BID + ALTERNATE #2 (equals Line 1 + 3 + 4 + 5)</t>
  </si>
  <si>
    <t>TOTAL BASE BID + ALTERNATE #1 + ALTERNATE #2 (equals Line 1 + 2 + 3 + 4 + 5)</t>
  </si>
  <si>
    <t>Amount is fixed and will automatically calculate to determine Totatl Base Bid,Total Base Bid + Alt 1 and/or Alt 2 (Total of 1+(2)+(3)+4+5)</t>
  </si>
  <si>
    <t>Amounts are fixed and will automatically calculate to determine Totatl Base Bid and Total Base Bid + Alt 1 and/or Alt 2 (Total of 1+(2)+(3)+4+5)</t>
  </si>
  <si>
    <t>Equals Line 1+4+5 for Total Base Bid; Lines 1+2+4+5 for Total Base Bid + Alt 1; Lines 1+3+4+5 for Total Base Bid +Alt 2; Lines 1+2+3+4+5 for Total Base Bid + Alt 1 + Alt 2).
Total Base Bid automatically populates.</t>
  </si>
  <si>
    <t>TOTAL AWARD CRITERIA FIGURE - Base Work Only (based on Line 6)</t>
  </si>
  <si>
    <t>TOTAL AWARD CRITERIA FIGURE - Base + Alternate #1 (based on Line 7)</t>
  </si>
  <si>
    <t xml:space="preserve">TOTAL AWARD CRITERIA FIGURE - Base + Alternate #2 (based on Line 8)  </t>
  </si>
  <si>
    <t>TOTAL AWARD CRITERIA FIGURE - Base + Alternate #1 + Alternate #2 (based on Line 9)</t>
  </si>
  <si>
    <t>Based on Line 6, 7, 8 or 9. (Totat Base Bid figure).  Total Award Criteria Figure automatically populates from Award Criteria Figure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</si>
</sst>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12"/>
      <color theme="8" tint="-0.499984740745262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20"/>
      <color theme="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sz val="16"/>
      <color theme="1"/>
      <name val="Arial Narrow"/>
      <family val="2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/>
      <top style="thick">
        <color theme="8" tint="0.59996337778862885"/>
      </top>
      <bottom/>
      <diagonal/>
    </border>
    <border>
      <left/>
      <right style="thick">
        <color theme="8" tint="0.59996337778862885"/>
      </right>
      <top style="thick">
        <color theme="8" tint="0.59996337778862885"/>
      </top>
      <bottom/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medium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ck">
        <color theme="8" tint="0.59996337778862885"/>
      </bottom>
      <diagonal/>
    </border>
    <border>
      <left/>
      <right/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/>
      <diagonal/>
    </border>
    <border>
      <left/>
      <right style="thick">
        <color theme="8" tint="0.59996337778862885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/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ck">
        <color theme="8" tint="0.59996337778862885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44" fontId="4" fillId="7" borderId="7" xfId="0" applyNumberFormat="1" applyFont="1" applyFill="1" applyBorder="1"/>
    <xf numFmtId="0" fontId="12" fillId="6" borderId="12" xfId="0" applyFont="1" applyFill="1" applyBorder="1" applyAlignment="1">
      <alignment horizontal="center" vertical="top"/>
    </xf>
    <xf numFmtId="0" fontId="12" fillId="0" borderId="13" xfId="0" applyFont="1" applyBorder="1" applyAlignment="1">
      <alignment vertical="top"/>
    </xf>
    <xf numFmtId="0" fontId="12" fillId="12" borderId="12" xfId="0" applyFont="1" applyFill="1" applyBorder="1" applyAlignment="1">
      <alignment horizontal="center" vertical="top"/>
    </xf>
    <xf numFmtId="0" fontId="13" fillId="0" borderId="0" xfId="0" applyFont="1"/>
    <xf numFmtId="0" fontId="12" fillId="13" borderId="12" xfId="0" applyFont="1" applyFill="1" applyBorder="1" applyAlignment="1">
      <alignment horizontal="center" vertical="top"/>
    </xf>
    <xf numFmtId="0" fontId="2" fillId="12" borderId="17" xfId="0" applyFont="1" applyFill="1" applyBorder="1"/>
    <xf numFmtId="164" fontId="2" fillId="12" borderId="19" xfId="0" applyNumberFormat="1" applyFont="1" applyFill="1" applyBorder="1"/>
    <xf numFmtId="0" fontId="1" fillId="0" borderId="17" xfId="0" applyFont="1" applyBorder="1"/>
    <xf numFmtId="2" fontId="1" fillId="5" borderId="19" xfId="2" applyNumberFormat="1" applyFont="1" applyFill="1" applyBorder="1" applyProtection="1">
      <protection locked="0"/>
    </xf>
    <xf numFmtId="164" fontId="1" fillId="0" borderId="19" xfId="0" applyNumberFormat="1" applyFont="1" applyBorder="1"/>
    <xf numFmtId="0" fontId="1" fillId="9" borderId="17" xfId="0" applyFont="1" applyFill="1" applyBorder="1"/>
    <xf numFmtId="0" fontId="1" fillId="9" borderId="19" xfId="0" applyFont="1" applyFill="1" applyBorder="1"/>
    <xf numFmtId="164" fontId="1" fillId="9" borderId="19" xfId="0" applyNumberFormat="1" applyFont="1" applyFill="1" applyBorder="1"/>
    <xf numFmtId="0" fontId="9" fillId="10" borderId="17" xfId="0" applyFont="1" applyFill="1" applyBorder="1"/>
    <xf numFmtId="164" fontId="9" fillId="10" borderId="19" xfId="0" applyNumberFormat="1" applyFont="1" applyFill="1" applyBorder="1"/>
    <xf numFmtId="0" fontId="1" fillId="5" borderId="17" xfId="0" applyFont="1" applyFill="1" applyBorder="1" applyAlignment="1">
      <alignment horizontal="left"/>
    </xf>
    <xf numFmtId="0" fontId="1" fillId="14" borderId="17" xfId="0" applyFont="1" applyFill="1" applyBorder="1" applyAlignment="1">
      <alignment horizontal="left"/>
    </xf>
    <xf numFmtId="0" fontId="16" fillId="10" borderId="20" xfId="0" applyFont="1" applyFill="1" applyBorder="1"/>
    <xf numFmtId="0" fontId="0" fillId="14" borderId="18" xfId="0" applyFill="1" applyBorder="1"/>
    <xf numFmtId="0" fontId="9" fillId="11" borderId="16" xfId="0" applyFont="1" applyFill="1" applyBorder="1" applyAlignment="1">
      <alignment horizontal="left" wrapText="1"/>
    </xf>
    <xf numFmtId="0" fontId="9" fillId="11" borderId="18" xfId="0" applyFont="1" applyFill="1" applyBorder="1" applyAlignment="1">
      <alignment horizontal="left" wrapText="1"/>
    </xf>
    <xf numFmtId="0" fontId="8" fillId="10" borderId="18" xfId="0" applyFont="1" applyFill="1" applyBorder="1" applyAlignment="1">
      <alignment horizontal="center"/>
    </xf>
    <xf numFmtId="0" fontId="1" fillId="0" borderId="2" xfId="0" applyFont="1" applyBorder="1"/>
    <xf numFmtId="0" fontId="12" fillId="3" borderId="30" xfId="0" applyFont="1" applyFill="1" applyBorder="1" applyAlignment="1">
      <alignment horizontal="center" vertical="top"/>
    </xf>
    <xf numFmtId="0" fontId="12" fillId="0" borderId="31" xfId="0" applyFont="1" applyBorder="1" applyAlignment="1">
      <alignment vertical="top"/>
    </xf>
    <xf numFmtId="0" fontId="2" fillId="12" borderId="0" xfId="0" applyFont="1" applyFill="1"/>
    <xf numFmtId="0" fontId="1" fillId="9" borderId="0" xfId="0" applyFont="1" applyFill="1"/>
    <xf numFmtId="0" fontId="9" fillId="10" borderId="0" xfId="0" applyFont="1" applyFill="1"/>
    <xf numFmtId="0" fontId="1" fillId="5" borderId="0" xfId="0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6" fillId="10" borderId="21" xfId="0" applyFont="1" applyFill="1" applyBorder="1"/>
    <xf numFmtId="0" fontId="2" fillId="4" borderId="0" xfId="0" applyFont="1" applyFill="1" applyAlignment="1">
      <alignment horizontal="center" vertical="center" wrapText="1"/>
    </xf>
    <xf numFmtId="0" fontId="9" fillId="11" borderId="18" xfId="0" quotePrefix="1" applyFont="1" applyFill="1" applyBorder="1" applyAlignment="1">
      <alignment horizontal="left" wrapText="1"/>
    </xf>
    <xf numFmtId="0" fontId="0" fillId="0" borderId="17" xfId="0" applyBorder="1"/>
    <xf numFmtId="0" fontId="10" fillId="2" borderId="18" xfId="0" applyFont="1" applyFill="1" applyBorder="1" applyAlignment="1">
      <alignment horizontal="center"/>
    </xf>
    <xf numFmtId="44" fontId="4" fillId="7" borderId="37" xfId="0" applyNumberFormat="1" applyFont="1" applyFill="1" applyBorder="1"/>
    <xf numFmtId="0" fontId="0" fillId="5" borderId="18" xfId="0" applyFill="1" applyBorder="1"/>
    <xf numFmtId="0" fontId="14" fillId="10" borderId="22" xfId="0" applyFont="1" applyFill="1" applyBorder="1"/>
    <xf numFmtId="0" fontId="0" fillId="6" borderId="17" xfId="0" applyFill="1" applyBorder="1"/>
    <xf numFmtId="0" fontId="0" fillId="6" borderId="0" xfId="0" applyFill="1"/>
    <xf numFmtId="0" fontId="1" fillId="12" borderId="38" xfId="0" applyFont="1" applyFill="1" applyBorder="1" applyAlignment="1">
      <alignment horizontal="left"/>
    </xf>
    <xf numFmtId="0" fontId="1" fillId="12" borderId="24" xfId="0" applyFont="1" applyFill="1" applyBorder="1" applyAlignment="1">
      <alignment horizontal="left"/>
    </xf>
    <xf numFmtId="0" fontId="0" fillId="12" borderId="41" xfId="0" applyFill="1" applyBorder="1"/>
    <xf numFmtId="0" fontId="1" fillId="0" borderId="38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9" fillId="2" borderId="42" xfId="0" applyFont="1" applyFill="1" applyBorder="1"/>
    <xf numFmtId="0" fontId="1" fillId="0" borderId="34" xfId="0" applyFont="1" applyBorder="1"/>
    <xf numFmtId="0" fontId="19" fillId="2" borderId="47" xfId="0" applyFont="1" applyFill="1" applyBorder="1"/>
    <xf numFmtId="0" fontId="19" fillId="2" borderId="48" xfId="0" applyFont="1" applyFill="1" applyBorder="1" applyAlignment="1">
      <alignment horizontal="center" vertical="center" wrapText="1"/>
    </xf>
    <xf numFmtId="44" fontId="18" fillId="3" borderId="50" xfId="0" applyNumberFormat="1" applyFont="1" applyFill="1" applyBorder="1" applyProtection="1">
      <protection locked="0"/>
    </xf>
    <xf numFmtId="0" fontId="15" fillId="10" borderId="52" xfId="0" applyFont="1" applyFill="1" applyBorder="1" applyAlignment="1">
      <alignment horizontal="center" vertical="top"/>
    </xf>
    <xf numFmtId="0" fontId="12" fillId="0" borderId="53" xfId="0" applyFont="1" applyBorder="1" applyAlignment="1">
      <alignment vertical="top"/>
    </xf>
    <xf numFmtId="0" fontId="17" fillId="0" borderId="49" xfId="0" applyFont="1" applyBorder="1" applyAlignment="1">
      <alignment horizontal="left"/>
    </xf>
    <xf numFmtId="0" fontId="18" fillId="12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left"/>
    </xf>
    <xf numFmtId="0" fontId="17" fillId="0" borderId="26" xfId="0" applyFont="1" applyBorder="1" applyAlignment="1">
      <alignment horizontal="left"/>
    </xf>
    <xf numFmtId="0" fontId="19" fillId="10" borderId="0" xfId="0" applyFont="1" applyFill="1" applyAlignment="1">
      <alignment horizontal="left"/>
    </xf>
    <xf numFmtId="0" fontId="18" fillId="12" borderId="0" xfId="0" applyFont="1" applyFill="1" applyAlignment="1">
      <alignment horizontal="left"/>
    </xf>
    <xf numFmtId="0" fontId="18" fillId="12" borderId="29" xfId="0" applyFont="1" applyFill="1" applyBorder="1" applyAlignment="1">
      <alignment horizontal="left"/>
    </xf>
    <xf numFmtId="44" fontId="18" fillId="16" borderId="50" xfId="0" applyNumberFormat="1" applyFont="1" applyFill="1" applyBorder="1" applyProtection="1">
      <protection locked="0"/>
    </xf>
    <xf numFmtId="0" fontId="12" fillId="0" borderId="57" xfId="0" applyFont="1" applyBorder="1" applyAlignment="1">
      <alignment vertical="top"/>
    </xf>
    <xf numFmtId="0" fontId="12" fillId="0" borderId="58" xfId="0" applyFont="1" applyBorder="1" applyAlignment="1">
      <alignment horizontal="left" vertical="top"/>
    </xf>
    <xf numFmtId="0" fontId="12" fillId="0" borderId="59" xfId="0" applyFont="1" applyBorder="1" applyAlignment="1">
      <alignment horizontal="left" vertical="top"/>
    </xf>
    <xf numFmtId="0" fontId="12" fillId="16" borderId="56" xfId="0" applyFont="1" applyFill="1" applyBorder="1" applyAlignment="1">
      <alignment horizontal="center" vertical="top"/>
    </xf>
    <xf numFmtId="44" fontId="17" fillId="6" borderId="44" xfId="0" applyNumberFormat="1" applyFont="1" applyFill="1" applyBorder="1"/>
    <xf numFmtId="44" fontId="18" fillId="12" borderId="51" xfId="0" applyNumberFormat="1" applyFont="1" applyFill="1" applyBorder="1"/>
    <xf numFmtId="44" fontId="19" fillId="10" borderId="51" xfId="0" applyNumberFormat="1" applyFont="1" applyFill="1" applyBorder="1"/>
    <xf numFmtId="44" fontId="19" fillId="10" borderId="46" xfId="0" applyNumberFormat="1" applyFont="1" applyFill="1" applyBorder="1"/>
    <xf numFmtId="0" fontId="9" fillId="11" borderId="15" xfId="0" applyFont="1" applyFill="1" applyBorder="1" applyAlignment="1">
      <alignment vertical="top" wrapText="1"/>
    </xf>
    <xf numFmtId="0" fontId="9" fillId="11" borderId="55" xfId="0" applyFont="1" applyFill="1" applyBorder="1" applyAlignment="1">
      <alignment vertical="top" wrapText="1"/>
    </xf>
    <xf numFmtId="0" fontId="9" fillId="11" borderId="17" xfId="0" applyFont="1" applyFill="1" applyBorder="1" applyAlignment="1">
      <alignment vertical="top" wrapText="1"/>
    </xf>
    <xf numFmtId="0" fontId="9" fillId="11" borderId="0" xfId="0" applyFont="1" applyFill="1" applyAlignment="1">
      <alignment vertical="top" wrapText="1"/>
    </xf>
    <xf numFmtId="0" fontId="9" fillId="11" borderId="0" xfId="0" quotePrefix="1" applyFont="1" applyFill="1" applyAlignment="1">
      <alignment vertical="top" wrapText="1"/>
    </xf>
    <xf numFmtId="0" fontId="9" fillId="11" borderId="46" xfId="0" applyFont="1" applyFill="1" applyBorder="1" applyAlignment="1">
      <alignment horizontal="left" vertical="top" wrapText="1"/>
    </xf>
    <xf numFmtId="0" fontId="9" fillId="11" borderId="46" xfId="0" quotePrefix="1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/>
    </xf>
    <xf numFmtId="44" fontId="17" fillId="13" borderId="51" xfId="0" applyNumberFormat="1" applyFont="1" applyFill="1" applyBorder="1"/>
    <xf numFmtId="0" fontId="17" fillId="0" borderId="26" xfId="0" applyFont="1" applyBorder="1" applyAlignment="1">
      <alignment horizontal="left"/>
    </xf>
    <xf numFmtId="0" fontId="17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8" fillId="12" borderId="27" xfId="0" applyFont="1" applyFill="1" applyBorder="1" applyAlignment="1">
      <alignment horizontal="left"/>
    </xf>
    <xf numFmtId="0" fontId="18" fillId="12" borderId="25" xfId="0" applyFont="1" applyFill="1" applyBorder="1" applyAlignment="1">
      <alignment horizontal="left"/>
    </xf>
    <xf numFmtId="0" fontId="19" fillId="10" borderId="0" xfId="0" applyFont="1" applyFill="1" applyAlignment="1">
      <alignment horizontal="left"/>
    </xf>
    <xf numFmtId="0" fontId="19" fillId="10" borderId="29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17" fillId="0" borderId="60" xfId="0" applyFont="1" applyBorder="1" applyAlignment="1">
      <alignment horizontal="left" wrapText="1"/>
    </xf>
    <xf numFmtId="0" fontId="1" fillId="15" borderId="2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15" borderId="4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left" vertical="top" wrapText="1"/>
    </xf>
    <xf numFmtId="0" fontId="9" fillId="11" borderId="24" xfId="0" applyFont="1" applyFill="1" applyBorder="1" applyAlignment="1">
      <alignment horizontal="left" vertical="top" wrapText="1"/>
    </xf>
    <xf numFmtId="0" fontId="9" fillId="11" borderId="2" xfId="0" applyFont="1" applyFill="1" applyBorder="1" applyAlignment="1">
      <alignment horizontal="left" vertical="top" wrapText="1"/>
    </xf>
    <xf numFmtId="0" fontId="9" fillId="11" borderId="0" xfId="0" applyFont="1" applyFill="1" applyAlignment="1">
      <alignment horizontal="left" vertical="top" wrapText="1"/>
    </xf>
    <xf numFmtId="0" fontId="9" fillId="11" borderId="45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left" vertical="top"/>
    </xf>
    <xf numFmtId="0" fontId="12" fillId="0" borderId="32" xfId="0" applyFont="1" applyBorder="1" applyAlignment="1">
      <alignment horizontal="left" vertical="top"/>
    </xf>
    <xf numFmtId="0" fontId="21" fillId="0" borderId="34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4" fillId="7" borderId="36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right"/>
    </xf>
    <xf numFmtId="0" fontId="7" fillId="8" borderId="17" xfId="0" applyFont="1" applyFill="1" applyBorder="1" applyAlignment="1">
      <alignment horizontal="center" wrapText="1"/>
    </xf>
    <xf numFmtId="0" fontId="7" fillId="8" borderId="18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left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FFFFCC"/>
      <color rgb="FFE5F5FF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showGridLines="0" tabSelected="1" view="pageBreakPreview" zoomScaleNormal="90" zoomScaleSheetLayoutView="100" workbookViewId="0">
      <selection activeCell="B26" sqref="B26:D26"/>
    </sheetView>
  </sheetViews>
  <sheetFormatPr defaultRowHeight="16.5" x14ac:dyDescent="0.3"/>
  <cols>
    <col min="1" max="1" width="9.28515625" style="1" customWidth="1"/>
    <col min="2" max="2" width="21.28515625" style="1" customWidth="1"/>
    <col min="3" max="3" width="85.42578125" style="1" customWidth="1"/>
    <col min="4" max="4" width="25.85546875" style="1" customWidth="1"/>
    <col min="5" max="5" width="9.140625" style="1" customWidth="1"/>
    <col min="6" max="16384" width="9.140625" style="1"/>
  </cols>
  <sheetData>
    <row r="1" spans="1:4" ht="24.95" customHeight="1" x14ac:dyDescent="0.3">
      <c r="A1" s="107" t="s">
        <v>12</v>
      </c>
      <c r="B1" s="108"/>
      <c r="C1" s="108" t="s">
        <v>59</v>
      </c>
      <c r="D1" s="111"/>
    </row>
    <row r="2" spans="1:4" ht="24.95" customHeight="1" x14ac:dyDescent="0.3">
      <c r="A2" s="109" t="s">
        <v>24</v>
      </c>
      <c r="B2" s="110"/>
      <c r="C2" s="76" t="s">
        <v>60</v>
      </c>
      <c r="D2" s="78"/>
    </row>
    <row r="3" spans="1:4" ht="24.95" customHeight="1" x14ac:dyDescent="0.3">
      <c r="A3" s="109" t="s">
        <v>25</v>
      </c>
      <c r="B3" s="110"/>
      <c r="C3" s="77" t="s">
        <v>61</v>
      </c>
      <c r="D3" s="79"/>
    </row>
    <row r="4" spans="1:4" ht="8.25" customHeight="1" x14ac:dyDescent="0.3">
      <c r="A4" s="101"/>
      <c r="B4" s="102"/>
      <c r="C4" s="102"/>
      <c r="D4" s="103"/>
    </row>
    <row r="5" spans="1:4" ht="47.25" customHeight="1" thickBot="1" x14ac:dyDescent="0.4">
      <c r="A5" s="104" t="s">
        <v>50</v>
      </c>
      <c r="B5" s="105"/>
      <c r="C5" s="105"/>
      <c r="D5" s="106"/>
    </row>
    <row r="6" spans="1:4" ht="21.75" thickTop="1" thickBot="1" x14ac:dyDescent="0.35">
      <c r="A6" s="52" t="s">
        <v>0</v>
      </c>
      <c r="B6" s="50" t="s">
        <v>1</v>
      </c>
      <c r="C6" s="50"/>
      <c r="D6" s="53" t="s">
        <v>43</v>
      </c>
    </row>
    <row r="7" spans="1:4" ht="45" customHeight="1" thickTop="1" x14ac:dyDescent="0.3">
      <c r="A7" s="57">
        <v>1</v>
      </c>
      <c r="B7" s="82" t="s">
        <v>2</v>
      </c>
      <c r="C7" s="82"/>
      <c r="D7" s="54"/>
    </row>
    <row r="8" spans="1:4" ht="45" customHeight="1" x14ac:dyDescent="0.3">
      <c r="A8" s="57">
        <v>2</v>
      </c>
      <c r="B8" s="60" t="s">
        <v>57</v>
      </c>
      <c r="C8" s="60"/>
      <c r="D8" s="64"/>
    </row>
    <row r="9" spans="1:4" ht="45" customHeight="1" x14ac:dyDescent="0.3">
      <c r="A9" s="57">
        <v>3</v>
      </c>
      <c r="B9" s="83" t="s">
        <v>58</v>
      </c>
      <c r="C9" s="100"/>
      <c r="D9" s="64"/>
    </row>
    <row r="10" spans="1:4" ht="45" customHeight="1" x14ac:dyDescent="0.3">
      <c r="A10" s="57">
        <v>4</v>
      </c>
      <c r="B10" s="83" t="s">
        <v>3</v>
      </c>
      <c r="C10" s="83"/>
      <c r="D10" s="69">
        <v>89000</v>
      </c>
    </row>
    <row r="11" spans="1:4" ht="45" customHeight="1" x14ac:dyDescent="0.3">
      <c r="A11" s="80">
        <v>5</v>
      </c>
      <c r="B11" s="83" t="s">
        <v>68</v>
      </c>
      <c r="C11" s="100"/>
      <c r="D11" s="81">
        <v>90000</v>
      </c>
    </row>
    <row r="12" spans="1:4" ht="24" customHeight="1" x14ac:dyDescent="0.3">
      <c r="A12" s="58">
        <v>6</v>
      </c>
      <c r="B12" s="92" t="s">
        <v>69</v>
      </c>
      <c r="C12" s="93"/>
      <c r="D12" s="70">
        <f>SUM(D7,D10,D11)</f>
        <v>179000</v>
      </c>
    </row>
    <row r="13" spans="1:4" ht="21.75" customHeight="1" x14ac:dyDescent="0.3">
      <c r="A13" s="58">
        <v>7</v>
      </c>
      <c r="B13" s="62" t="s">
        <v>70</v>
      </c>
      <c r="C13" s="63"/>
      <c r="D13" s="70">
        <f>SUM(D7,D8,D10,D11)</f>
        <v>179000</v>
      </c>
    </row>
    <row r="14" spans="1:4" ht="24" customHeight="1" x14ac:dyDescent="0.3">
      <c r="A14" s="58">
        <v>8</v>
      </c>
      <c r="B14" s="62" t="s">
        <v>71</v>
      </c>
      <c r="C14" s="63"/>
      <c r="D14" s="70">
        <f>SUM(D7,D9,D10,D11)</f>
        <v>179000</v>
      </c>
    </row>
    <row r="15" spans="1:4" ht="24" customHeight="1" x14ac:dyDescent="0.3">
      <c r="A15" s="58">
        <v>9</v>
      </c>
      <c r="B15" s="62" t="s">
        <v>72</v>
      </c>
      <c r="C15" s="63"/>
      <c r="D15" s="70">
        <f>SUM(D7,D8,D9,D10,D11)</f>
        <v>179000</v>
      </c>
    </row>
    <row r="16" spans="1:4" ht="24" customHeight="1" x14ac:dyDescent="0.3">
      <c r="A16" s="59">
        <v>10</v>
      </c>
      <c r="B16" s="94" t="s">
        <v>76</v>
      </c>
      <c r="C16" s="95"/>
      <c r="D16" s="71">
        <f>SUM('Award Criteria Figure'!C35)</f>
        <v>179000</v>
      </c>
    </row>
    <row r="17" spans="1:4" ht="24" customHeight="1" x14ac:dyDescent="0.3">
      <c r="A17" s="59">
        <v>11</v>
      </c>
      <c r="B17" s="61" t="s">
        <v>77</v>
      </c>
      <c r="C17" s="61"/>
      <c r="D17" s="72">
        <f>SUM('Award Criteria Figure w Alt 1'!C35)</f>
        <v>179000</v>
      </c>
    </row>
    <row r="18" spans="1:4" ht="24" customHeight="1" x14ac:dyDescent="0.3">
      <c r="A18" s="59">
        <v>12</v>
      </c>
      <c r="B18" s="61" t="s">
        <v>78</v>
      </c>
      <c r="C18" s="61"/>
      <c r="D18" s="72">
        <f>SUM('Award Criteria Figure w Alt 2'!C35)</f>
        <v>179000</v>
      </c>
    </row>
    <row r="19" spans="1:4" ht="24" customHeight="1" thickBot="1" x14ac:dyDescent="0.35">
      <c r="A19" s="59">
        <v>13</v>
      </c>
      <c r="B19" s="61" t="s">
        <v>79</v>
      </c>
      <c r="C19" s="61"/>
      <c r="D19" s="72">
        <f>SUM('Award Criteria Figure Alt 1+2'!C35)</f>
        <v>179000</v>
      </c>
    </row>
    <row r="20" spans="1:4" ht="17.25" thickBot="1" x14ac:dyDescent="0.35">
      <c r="A20" s="96" t="s">
        <v>42</v>
      </c>
      <c r="B20" s="96"/>
      <c r="C20" s="96"/>
      <c r="D20" s="2"/>
    </row>
    <row r="21" spans="1:4" ht="36" customHeight="1" thickBot="1" x14ac:dyDescent="0.35">
      <c r="A21" s="97" t="s">
        <v>67</v>
      </c>
      <c r="B21" s="98"/>
      <c r="C21" s="98"/>
      <c r="D21" s="99"/>
    </row>
    <row r="22" spans="1:4" x14ac:dyDescent="0.3">
      <c r="A22" s="49" t="s">
        <v>5</v>
      </c>
      <c r="B22" s="87"/>
      <c r="C22" s="87"/>
      <c r="D22" s="88"/>
    </row>
    <row r="23" spans="1:4" x14ac:dyDescent="0.3">
      <c r="A23" s="49" t="s">
        <v>6</v>
      </c>
      <c r="B23" s="90"/>
      <c r="C23" s="90"/>
      <c r="D23" s="91"/>
    </row>
    <row r="24" spans="1:4" ht="17.25" thickBot="1" x14ac:dyDescent="0.35">
      <c r="A24" s="51"/>
      <c r="B24" s="114"/>
      <c r="C24" s="114"/>
      <c r="D24" s="115"/>
    </row>
    <row r="25" spans="1:4" ht="16.5" customHeight="1" thickBot="1" x14ac:dyDescent="0.35">
      <c r="A25" s="84" t="s">
        <v>8</v>
      </c>
      <c r="B25" s="85"/>
      <c r="C25" s="85"/>
      <c r="D25" s="86"/>
    </row>
    <row r="26" spans="1:4" ht="16.5" customHeight="1" x14ac:dyDescent="0.3">
      <c r="A26" s="48" t="s">
        <v>7</v>
      </c>
      <c r="B26" s="87"/>
      <c r="C26" s="87"/>
      <c r="D26" s="88"/>
    </row>
    <row r="27" spans="1:4" x14ac:dyDescent="0.3">
      <c r="A27" s="49" t="s">
        <v>41</v>
      </c>
      <c r="B27" s="89"/>
      <c r="C27" s="90"/>
      <c r="D27" s="91"/>
    </row>
    <row r="28" spans="1:4" ht="17.25" thickBot="1" x14ac:dyDescent="0.35">
      <c r="A28" s="25"/>
      <c r="B28" s="114"/>
      <c r="C28" s="114"/>
      <c r="D28" s="115"/>
    </row>
    <row r="29" spans="1:4" ht="18.75" customHeight="1" thickBot="1" x14ac:dyDescent="0.35">
      <c r="A29" s="84" t="s">
        <v>17</v>
      </c>
      <c r="B29" s="85"/>
      <c r="C29" s="85"/>
      <c r="D29" s="86"/>
    </row>
    <row r="30" spans="1:4" ht="96.75" customHeight="1" thickBot="1" x14ac:dyDescent="0.35">
      <c r="A30" s="118" t="s">
        <v>62</v>
      </c>
      <c r="B30" s="119"/>
      <c r="C30" s="119"/>
      <c r="D30" s="120"/>
    </row>
    <row r="31" spans="1:4" ht="16.5" customHeight="1" x14ac:dyDescent="0.3">
      <c r="A31" s="26" t="s">
        <v>13</v>
      </c>
      <c r="B31" s="27" t="s">
        <v>15</v>
      </c>
      <c r="C31" s="116" t="s">
        <v>26</v>
      </c>
      <c r="D31" s="117"/>
    </row>
    <row r="32" spans="1:4" ht="16.5" customHeight="1" x14ac:dyDescent="0.3">
      <c r="A32" s="68" t="s">
        <v>48</v>
      </c>
      <c r="B32" s="65" t="s">
        <v>54</v>
      </c>
      <c r="C32" s="66" t="s">
        <v>55</v>
      </c>
      <c r="D32" s="67"/>
    </row>
    <row r="33" spans="1:4" ht="16.5" customHeight="1" x14ac:dyDescent="0.3">
      <c r="A33" s="3" t="s">
        <v>14</v>
      </c>
      <c r="B33" s="4" t="s">
        <v>39</v>
      </c>
      <c r="C33" s="121" t="s">
        <v>73</v>
      </c>
      <c r="D33" s="122"/>
    </row>
    <row r="34" spans="1:4" ht="16.5" customHeight="1" x14ac:dyDescent="0.3">
      <c r="A34" s="7" t="s">
        <v>23</v>
      </c>
      <c r="B34" s="4" t="s">
        <v>40</v>
      </c>
      <c r="C34" s="123" t="s">
        <v>74</v>
      </c>
      <c r="D34" s="124"/>
    </row>
    <row r="35" spans="1:4" ht="26.25" customHeight="1" x14ac:dyDescent="0.3">
      <c r="A35" s="5" t="s">
        <v>18</v>
      </c>
      <c r="B35" s="4" t="s">
        <v>20</v>
      </c>
      <c r="C35" s="123" t="s">
        <v>75</v>
      </c>
      <c r="D35" s="122"/>
    </row>
    <row r="36" spans="1:4" ht="16.5" customHeight="1" thickBot="1" x14ac:dyDescent="0.35">
      <c r="A36" s="55" t="s">
        <v>19</v>
      </c>
      <c r="B36" s="56" t="s">
        <v>16</v>
      </c>
      <c r="C36" s="112" t="s">
        <v>80</v>
      </c>
      <c r="D36" s="113"/>
    </row>
  </sheetData>
  <sheetProtection algorithmName="SHA-512" hashValue="ETVgMD0f0EuUdG3nqGTx0VgRRRMUYj9Dz/wNXGAxm6CmviaOKDuCKjZaYbdSMGcow6W8jk+ObyiNJDjY18ag6w==" saltValue="YrOuTABzbxZzGf0KlV2hXw==" spinCount="100000" sheet="1" selectLockedCells="1"/>
  <mergeCells count="28">
    <mergeCell ref="C36:D36"/>
    <mergeCell ref="B24:D24"/>
    <mergeCell ref="B28:D28"/>
    <mergeCell ref="C31:D31"/>
    <mergeCell ref="A30:D30"/>
    <mergeCell ref="C33:D33"/>
    <mergeCell ref="C34:D34"/>
    <mergeCell ref="C35:D35"/>
    <mergeCell ref="A4:D4"/>
    <mergeCell ref="A5:D5"/>
    <mergeCell ref="A1:B1"/>
    <mergeCell ref="A2:B2"/>
    <mergeCell ref="A3:B3"/>
    <mergeCell ref="C1:D1"/>
    <mergeCell ref="B7:C7"/>
    <mergeCell ref="B10:C10"/>
    <mergeCell ref="A29:D29"/>
    <mergeCell ref="B26:D26"/>
    <mergeCell ref="B27:D27"/>
    <mergeCell ref="B12:C12"/>
    <mergeCell ref="B16:C16"/>
    <mergeCell ref="A25:D25"/>
    <mergeCell ref="A20:C20"/>
    <mergeCell ref="A21:D21"/>
    <mergeCell ref="B22:D22"/>
    <mergeCell ref="B23:D23"/>
    <mergeCell ref="B9:C9"/>
    <mergeCell ref="B11:C11"/>
  </mergeCells>
  <printOptions horizontalCentered="1"/>
  <pageMargins left="0.25" right="0.25" top="0.75" bottom="0.75" header="0.3" footer="0.3"/>
  <pageSetup scale="72" fitToWidth="0" fitToHeight="0" orientation="portrait" r:id="rId1"/>
  <headerFooter>
    <oddHeader xml:space="preserve">&amp;C&amp;"Arial Narrow,Bold"&amp;14B. BID FORM - FPDCC - RESTROOM REHABILITATION DISTRICTWIDE BUSSE WOODS AND DAN RYAN WOODS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9DD2-A833-4539-881B-97301F48EFA2}">
  <dimension ref="A1:C46"/>
  <sheetViews>
    <sheetView view="pageBreakPreview" zoomScale="70" zoomScaleNormal="100" zoomScaleSheetLayoutView="70" zoomScalePageLayoutView="80" workbookViewId="0">
      <selection activeCell="C8" sqref="C8"/>
    </sheetView>
  </sheetViews>
  <sheetFormatPr defaultColWidth="1" defaultRowHeight="15" x14ac:dyDescent="0.25"/>
  <cols>
    <col min="1" max="1" width="22.7109375" customWidth="1"/>
    <col min="2" max="2" width="74.7109375" customWidth="1"/>
    <col min="3" max="3" width="28.85546875" customWidth="1"/>
  </cols>
  <sheetData>
    <row r="1" spans="1:3" ht="36.75" customHeight="1" thickTop="1" x14ac:dyDescent="0.25">
      <c r="A1" s="73" t="s">
        <v>12</v>
      </c>
      <c r="B1" s="74" t="s">
        <v>59</v>
      </c>
      <c r="C1" s="22"/>
    </row>
    <row r="2" spans="1:3" ht="24.95" customHeight="1" x14ac:dyDescent="0.25">
      <c r="A2" s="75" t="s">
        <v>24</v>
      </c>
      <c r="B2" s="76" t="s">
        <v>60</v>
      </c>
      <c r="C2" s="23"/>
    </row>
    <row r="3" spans="1:3" ht="24.95" customHeight="1" x14ac:dyDescent="0.25">
      <c r="A3" s="75" t="s">
        <v>25</v>
      </c>
      <c r="B3" s="77" t="s">
        <v>61</v>
      </c>
      <c r="C3" s="35"/>
    </row>
    <row r="4" spans="1:3" ht="72.75" customHeight="1" x14ac:dyDescent="0.35">
      <c r="A4" s="132" t="s">
        <v>66</v>
      </c>
      <c r="B4" s="105"/>
      <c r="C4" s="133"/>
    </row>
    <row r="5" spans="1:3" ht="24.75" customHeight="1" x14ac:dyDescent="0.35">
      <c r="A5" s="36"/>
      <c r="C5" s="37" t="s">
        <v>11</v>
      </c>
    </row>
    <row r="6" spans="1:3" ht="8.25" customHeight="1" x14ac:dyDescent="0.3">
      <c r="A6" s="36"/>
      <c r="C6" s="24"/>
    </row>
    <row r="7" spans="1:3" s="6" customFormat="1" ht="18.75" x14ac:dyDescent="0.3">
      <c r="A7" s="8" t="s">
        <v>10</v>
      </c>
      <c r="B7" s="28"/>
      <c r="C7" s="9">
        <f>SUM('Restrooms Busse and Dan Ryan'!D12)</f>
        <v>179000</v>
      </c>
    </row>
    <row r="8" spans="1:3" ht="18.75" customHeight="1" x14ac:dyDescent="0.3">
      <c r="A8" s="10" t="s">
        <v>27</v>
      </c>
      <c r="B8" s="1"/>
      <c r="C8" s="11"/>
    </row>
    <row r="9" spans="1:3" ht="18.75" customHeight="1" x14ac:dyDescent="0.3">
      <c r="A9" s="10" t="s">
        <v>28</v>
      </c>
      <c r="B9" s="1"/>
      <c r="C9" s="12">
        <f t="shared" ref="C9" si="0">SUM(C7*C8)*0.04</f>
        <v>0</v>
      </c>
    </row>
    <row r="10" spans="1:3" ht="18.75" customHeight="1" x14ac:dyDescent="0.3">
      <c r="A10" s="13"/>
      <c r="B10" s="29"/>
      <c r="C10" s="14"/>
    </row>
    <row r="11" spans="1:3" ht="18.75" customHeight="1" x14ac:dyDescent="0.3">
      <c r="A11" s="10"/>
      <c r="B11" s="1"/>
      <c r="C11" s="12">
        <f>SUM($C$7)</f>
        <v>179000</v>
      </c>
    </row>
    <row r="12" spans="1:3" ht="18.75" customHeight="1" x14ac:dyDescent="0.3">
      <c r="A12" s="10" t="s">
        <v>29</v>
      </c>
      <c r="B12" s="1"/>
      <c r="C12" s="11"/>
    </row>
    <row r="13" spans="1:3" ht="18.75" customHeight="1" x14ac:dyDescent="0.3">
      <c r="A13" s="10" t="s">
        <v>34</v>
      </c>
      <c r="B13" s="1"/>
      <c r="C13" s="12">
        <f t="shared" ref="C13" si="1">SUM(C11*C12)*0.03</f>
        <v>0</v>
      </c>
    </row>
    <row r="14" spans="1:3" ht="18.75" customHeight="1" x14ac:dyDescent="0.3">
      <c r="A14" s="13"/>
      <c r="B14" s="29"/>
      <c r="C14" s="14"/>
    </row>
    <row r="15" spans="1:3" ht="18.75" customHeight="1" x14ac:dyDescent="0.3">
      <c r="A15" s="10"/>
      <c r="B15" s="1"/>
      <c r="C15" s="12">
        <f>SUM($C$7)</f>
        <v>179000</v>
      </c>
    </row>
    <row r="16" spans="1:3" ht="18.75" customHeight="1" x14ac:dyDescent="0.3">
      <c r="A16" s="10" t="s">
        <v>30</v>
      </c>
      <c r="B16" s="1"/>
      <c r="C16" s="11"/>
    </row>
    <row r="17" spans="1:3" ht="18.75" customHeight="1" x14ac:dyDescent="0.3">
      <c r="A17" s="10" t="s">
        <v>33</v>
      </c>
      <c r="B17" s="1"/>
      <c r="C17" s="12">
        <f t="shared" ref="C17" si="2">SUM(C15*C16)*0.01</f>
        <v>0</v>
      </c>
    </row>
    <row r="18" spans="1:3" ht="18.75" customHeight="1" x14ac:dyDescent="0.3">
      <c r="A18" s="13"/>
      <c r="B18" s="29"/>
      <c r="C18" s="14"/>
    </row>
    <row r="19" spans="1:3" ht="18.75" customHeight="1" x14ac:dyDescent="0.3">
      <c r="A19" s="10"/>
      <c r="B19" s="1"/>
      <c r="C19" s="12">
        <f>SUM($C$7)</f>
        <v>179000</v>
      </c>
    </row>
    <row r="20" spans="1:3" ht="18.75" customHeight="1" x14ac:dyDescent="0.3">
      <c r="A20" s="10" t="s">
        <v>31</v>
      </c>
      <c r="B20" s="1"/>
      <c r="C20" s="11"/>
    </row>
    <row r="21" spans="1:3" ht="18.75" customHeight="1" x14ac:dyDescent="0.3">
      <c r="A21" s="10" t="s">
        <v>32</v>
      </c>
      <c r="B21" s="1"/>
      <c r="C21" s="12">
        <f t="shared" ref="C21" si="3">SUM(C19*C20)*0.04</f>
        <v>0</v>
      </c>
    </row>
    <row r="22" spans="1:3" ht="18.75" customHeight="1" x14ac:dyDescent="0.3">
      <c r="A22" s="13"/>
      <c r="B22" s="29"/>
      <c r="C22" s="14"/>
    </row>
    <row r="23" spans="1:3" ht="18.75" customHeight="1" x14ac:dyDescent="0.3">
      <c r="A23" s="10"/>
      <c r="B23" s="1"/>
      <c r="C23" s="12">
        <f>SUM($C$7)</f>
        <v>179000</v>
      </c>
    </row>
    <row r="24" spans="1:3" ht="18.75" customHeight="1" x14ac:dyDescent="0.3">
      <c r="A24" s="10" t="s">
        <v>35</v>
      </c>
      <c r="B24" s="1"/>
      <c r="C24" s="11"/>
    </row>
    <row r="25" spans="1:3" ht="18.75" customHeight="1" x14ac:dyDescent="0.3">
      <c r="A25" s="10" t="s">
        <v>36</v>
      </c>
      <c r="B25" s="1"/>
      <c r="C25" s="12">
        <f t="shared" ref="C25" si="4">SUM(C23*C24)*0.03</f>
        <v>0</v>
      </c>
    </row>
    <row r="26" spans="1:3" ht="18.75" customHeight="1" x14ac:dyDescent="0.3">
      <c r="A26" s="13"/>
      <c r="B26" s="29"/>
      <c r="C26" s="14"/>
    </row>
    <row r="27" spans="1:3" ht="18.75" customHeight="1" x14ac:dyDescent="0.3">
      <c r="A27" s="10"/>
      <c r="B27" s="1"/>
      <c r="C27" s="12">
        <f>SUM($C$7)</f>
        <v>179000</v>
      </c>
    </row>
    <row r="28" spans="1:3" ht="18.75" customHeight="1" x14ac:dyDescent="0.3">
      <c r="A28" s="10" t="s">
        <v>37</v>
      </c>
      <c r="B28" s="1"/>
      <c r="C28" s="11"/>
    </row>
    <row r="29" spans="1:3" ht="18.75" customHeight="1" x14ac:dyDescent="0.3">
      <c r="A29" s="10" t="s">
        <v>38</v>
      </c>
      <c r="B29" s="1"/>
      <c r="C29" s="12">
        <f t="shared" ref="C29" si="5">SUM(C27*C28)*0.01</f>
        <v>0</v>
      </c>
    </row>
    <row r="30" spans="1:3" ht="18.75" customHeight="1" x14ac:dyDescent="0.3">
      <c r="A30" s="13"/>
      <c r="B30" s="29"/>
      <c r="C30" s="14"/>
    </row>
    <row r="31" spans="1:3" ht="18.75" customHeight="1" x14ac:dyDescent="0.3">
      <c r="A31" s="10"/>
      <c r="B31" s="1"/>
      <c r="C31" s="12">
        <f>SUM($C$7)</f>
        <v>179000</v>
      </c>
    </row>
    <row r="32" spans="1:3" ht="18.75" customHeight="1" x14ac:dyDescent="0.3">
      <c r="A32" s="10" t="s">
        <v>9</v>
      </c>
      <c r="B32" s="1"/>
      <c r="C32" s="12">
        <f>SUM(C9+C13+C17+C21+C25+C29)</f>
        <v>0</v>
      </c>
    </row>
    <row r="33" spans="1:3" ht="18.75" customHeight="1" x14ac:dyDescent="0.3">
      <c r="A33" s="10" t="s">
        <v>22</v>
      </c>
      <c r="B33" s="1"/>
      <c r="C33" s="12">
        <f t="shared" ref="C33" si="6">SUM(C31-C32)</f>
        <v>179000</v>
      </c>
    </row>
    <row r="34" spans="1:3" ht="8.85" customHeight="1" x14ac:dyDescent="0.3">
      <c r="A34" s="41"/>
      <c r="B34" s="42"/>
      <c r="C34" s="15"/>
    </row>
    <row r="35" spans="1:3" ht="24" customHeight="1" thickBot="1" x14ac:dyDescent="0.3">
      <c r="A35" s="16" t="s">
        <v>21</v>
      </c>
      <c r="B35" s="30"/>
      <c r="C35" s="17">
        <f>SUM(C33)</f>
        <v>179000</v>
      </c>
    </row>
    <row r="36" spans="1:3" ht="17.45" customHeight="1" thickBot="1" x14ac:dyDescent="0.3">
      <c r="A36" s="130" t="s">
        <v>4</v>
      </c>
      <c r="B36" s="131"/>
      <c r="C36" s="38"/>
    </row>
    <row r="37" spans="1:3" ht="17.45" customHeight="1" thickBot="1" x14ac:dyDescent="0.3">
      <c r="A37" s="134" t="s">
        <v>8</v>
      </c>
      <c r="B37" s="85"/>
      <c r="C37" s="135"/>
    </row>
    <row r="38" spans="1:3" ht="17.45" customHeight="1" x14ac:dyDescent="0.3">
      <c r="A38" s="46" t="s">
        <v>7</v>
      </c>
      <c r="B38" s="87"/>
      <c r="C38" s="129"/>
    </row>
    <row r="39" spans="1:3" ht="17.45" customHeight="1" thickBot="1" x14ac:dyDescent="0.35">
      <c r="A39" s="47" t="s">
        <v>41</v>
      </c>
      <c r="B39" s="89"/>
      <c r="C39" s="128"/>
    </row>
    <row r="40" spans="1:3" ht="18.75" thickBot="1" x14ac:dyDescent="0.3">
      <c r="A40" s="134" t="s">
        <v>17</v>
      </c>
      <c r="B40" s="85"/>
      <c r="C40" s="135"/>
    </row>
    <row r="41" spans="1:3" ht="125.25" customHeight="1" thickBot="1" x14ac:dyDescent="0.3">
      <c r="A41" s="125" t="s">
        <v>53</v>
      </c>
      <c r="B41" s="126"/>
      <c r="C41" s="127"/>
    </row>
    <row r="42" spans="1:3" ht="16.5" x14ac:dyDescent="0.3">
      <c r="A42" s="43" t="s">
        <v>44</v>
      </c>
      <c r="B42" s="44"/>
      <c r="C42" s="45"/>
    </row>
    <row r="43" spans="1:3" ht="16.5" x14ac:dyDescent="0.3">
      <c r="A43" s="18" t="s">
        <v>45</v>
      </c>
      <c r="B43" s="31"/>
      <c r="C43" s="39"/>
    </row>
    <row r="44" spans="1:3" ht="16.5" x14ac:dyDescent="0.3">
      <c r="A44" s="19" t="s">
        <v>46</v>
      </c>
      <c r="B44" s="32"/>
      <c r="C44" s="21"/>
    </row>
    <row r="45" spans="1:3" ht="17.25" thickBot="1" x14ac:dyDescent="0.35">
      <c r="A45" s="20" t="s">
        <v>47</v>
      </c>
      <c r="B45" s="33"/>
      <c r="C45" s="40"/>
    </row>
    <row r="46" spans="1:3" ht="18.75" thickTop="1" x14ac:dyDescent="0.25">
      <c r="C46" s="34"/>
    </row>
  </sheetData>
  <sheetProtection algorithmName="SHA-512" hashValue="a5r96lAaAXX3g9nlKv94YoyKSurUqgpz8WjmpxYiGhpbsYbC9ZLLlQf8C/TAaANwBSFZDv75oGqzWIo63/s4pA==" saltValue="G13SNVDHPgZNw/Dehc1BXg==" spinCount="100000" sheet="1" selectLockedCells="1"/>
  <mergeCells count="7">
    <mergeCell ref="A41:C41"/>
    <mergeCell ref="B39:C39"/>
    <mergeCell ref="B38:C38"/>
    <mergeCell ref="A36:B36"/>
    <mergeCell ref="A4:C4"/>
    <mergeCell ref="A37:C37"/>
    <mergeCell ref="A40:C40"/>
  </mergeCells>
  <printOptions horizontalCentered="1"/>
  <pageMargins left="0.25" right="0.25" top="0.5" bottom="0.5" header="0.25" footer="0.3"/>
  <pageSetup scale="74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E54A-A95F-4EEB-880C-9E7A3BE447FB}">
  <dimension ref="A1:C46"/>
  <sheetViews>
    <sheetView view="pageBreakPreview" zoomScale="70" zoomScaleNormal="70" zoomScaleSheetLayoutView="70" zoomScalePageLayoutView="70" workbookViewId="0">
      <selection activeCell="C8" sqref="C8"/>
    </sheetView>
  </sheetViews>
  <sheetFormatPr defaultRowHeight="15" x14ac:dyDescent="0.25"/>
  <cols>
    <col min="1" max="1" width="22.7109375" customWidth="1"/>
    <col min="2" max="2" width="74.7109375" customWidth="1"/>
    <col min="3" max="3" width="28.85546875" customWidth="1"/>
  </cols>
  <sheetData>
    <row r="1" spans="1:3" ht="36.75" customHeight="1" thickTop="1" x14ac:dyDescent="0.25">
      <c r="A1" s="73" t="s">
        <v>12</v>
      </c>
      <c r="B1" s="74" t="s">
        <v>59</v>
      </c>
      <c r="C1" s="22"/>
    </row>
    <row r="2" spans="1:3" ht="24.95" customHeight="1" x14ac:dyDescent="0.25">
      <c r="A2" s="75" t="s">
        <v>24</v>
      </c>
      <c r="B2" s="76" t="s">
        <v>60</v>
      </c>
      <c r="C2" s="23"/>
    </row>
    <row r="3" spans="1:3" ht="24.95" customHeight="1" x14ac:dyDescent="0.25">
      <c r="A3" s="75" t="s">
        <v>25</v>
      </c>
      <c r="B3" s="77" t="s">
        <v>61</v>
      </c>
      <c r="C3" s="35"/>
    </row>
    <row r="4" spans="1:3" ht="72.75" customHeight="1" x14ac:dyDescent="0.25">
      <c r="A4" s="137" t="s">
        <v>65</v>
      </c>
      <c r="B4" s="138"/>
      <c r="C4" s="139"/>
    </row>
    <row r="5" spans="1:3" ht="24.75" customHeight="1" x14ac:dyDescent="0.35">
      <c r="A5" s="36"/>
      <c r="C5" s="37" t="s">
        <v>11</v>
      </c>
    </row>
    <row r="6" spans="1:3" ht="8.25" customHeight="1" x14ac:dyDescent="0.3">
      <c r="A6" s="36"/>
      <c r="C6" s="24"/>
    </row>
    <row r="7" spans="1:3" s="6" customFormat="1" ht="18.75" x14ac:dyDescent="0.3">
      <c r="A7" s="8" t="s">
        <v>10</v>
      </c>
      <c r="B7" s="28"/>
      <c r="C7" s="9">
        <f>SUM('Restrooms Busse and Dan Ryan'!D13)</f>
        <v>179000</v>
      </c>
    </row>
    <row r="8" spans="1:3" ht="18.75" customHeight="1" x14ac:dyDescent="0.3">
      <c r="A8" s="10" t="s">
        <v>27</v>
      </c>
      <c r="B8" s="1"/>
      <c r="C8" s="11"/>
    </row>
    <row r="9" spans="1:3" ht="18.75" customHeight="1" x14ac:dyDescent="0.3">
      <c r="A9" s="10" t="s">
        <v>28</v>
      </c>
      <c r="B9" s="1"/>
      <c r="C9" s="12">
        <f t="shared" ref="C9" si="0">SUM(C7*C8)*0.04</f>
        <v>0</v>
      </c>
    </row>
    <row r="10" spans="1:3" ht="18.75" customHeight="1" x14ac:dyDescent="0.3">
      <c r="A10" s="13"/>
      <c r="B10" s="29"/>
      <c r="C10" s="14"/>
    </row>
    <row r="11" spans="1:3" ht="18.75" customHeight="1" x14ac:dyDescent="0.3">
      <c r="A11" s="10"/>
      <c r="B11" s="1"/>
      <c r="C11" s="12">
        <f>SUM($C$7)</f>
        <v>179000</v>
      </c>
    </row>
    <row r="12" spans="1:3" ht="18.75" customHeight="1" x14ac:dyDescent="0.3">
      <c r="A12" s="10" t="s">
        <v>29</v>
      </c>
      <c r="B12" s="1"/>
      <c r="C12" s="11"/>
    </row>
    <row r="13" spans="1:3" ht="18.75" customHeight="1" x14ac:dyDescent="0.3">
      <c r="A13" s="10" t="s">
        <v>34</v>
      </c>
      <c r="B13" s="1"/>
      <c r="C13" s="12">
        <f t="shared" ref="C13" si="1">SUM(C11*C12)*0.03</f>
        <v>0</v>
      </c>
    </row>
    <row r="14" spans="1:3" ht="18.75" customHeight="1" x14ac:dyDescent="0.3">
      <c r="A14" s="13"/>
      <c r="B14" s="29"/>
      <c r="C14" s="14"/>
    </row>
    <row r="15" spans="1:3" ht="18.75" customHeight="1" x14ac:dyDescent="0.3">
      <c r="A15" s="10"/>
      <c r="B15" s="1"/>
      <c r="C15" s="12">
        <f>SUM($C$7)</f>
        <v>179000</v>
      </c>
    </row>
    <row r="16" spans="1:3" ht="18.75" customHeight="1" x14ac:dyDescent="0.3">
      <c r="A16" s="10" t="s">
        <v>30</v>
      </c>
      <c r="B16" s="1"/>
      <c r="C16" s="11"/>
    </row>
    <row r="17" spans="1:3" ht="18.75" customHeight="1" x14ac:dyDescent="0.3">
      <c r="A17" s="10" t="s">
        <v>33</v>
      </c>
      <c r="B17" s="1"/>
      <c r="C17" s="12">
        <f t="shared" ref="C17" si="2">SUM(C15*C16)*0.01</f>
        <v>0</v>
      </c>
    </row>
    <row r="18" spans="1:3" ht="18.75" customHeight="1" x14ac:dyDescent="0.3">
      <c r="A18" s="13"/>
      <c r="B18" s="29"/>
      <c r="C18" s="14"/>
    </row>
    <row r="19" spans="1:3" ht="18.75" customHeight="1" x14ac:dyDescent="0.3">
      <c r="A19" s="10"/>
      <c r="B19" s="1"/>
      <c r="C19" s="12">
        <f>SUM($C$7)</f>
        <v>179000</v>
      </c>
    </row>
    <row r="20" spans="1:3" ht="18.75" customHeight="1" x14ac:dyDescent="0.3">
      <c r="A20" s="10" t="s">
        <v>31</v>
      </c>
      <c r="B20" s="1"/>
      <c r="C20" s="11"/>
    </row>
    <row r="21" spans="1:3" ht="18.75" customHeight="1" x14ac:dyDescent="0.3">
      <c r="A21" s="10" t="s">
        <v>32</v>
      </c>
      <c r="B21" s="1"/>
      <c r="C21" s="12">
        <f t="shared" ref="C21" si="3">SUM(C19*C20)*0.04</f>
        <v>0</v>
      </c>
    </row>
    <row r="22" spans="1:3" ht="18.75" customHeight="1" x14ac:dyDescent="0.3">
      <c r="A22" s="13"/>
      <c r="B22" s="29"/>
      <c r="C22" s="14"/>
    </row>
    <row r="23" spans="1:3" ht="18.75" customHeight="1" x14ac:dyDescent="0.3">
      <c r="A23" s="10"/>
      <c r="B23" s="1"/>
      <c r="C23" s="12">
        <f>SUM($C$7)</f>
        <v>179000</v>
      </c>
    </row>
    <row r="24" spans="1:3" ht="18.75" customHeight="1" x14ac:dyDescent="0.3">
      <c r="A24" s="10" t="s">
        <v>35</v>
      </c>
      <c r="B24" s="1"/>
      <c r="C24" s="11"/>
    </row>
    <row r="25" spans="1:3" ht="18.75" customHeight="1" x14ac:dyDescent="0.3">
      <c r="A25" s="10" t="s">
        <v>36</v>
      </c>
      <c r="B25" s="1"/>
      <c r="C25" s="12">
        <f t="shared" ref="C25" si="4">SUM(C23*C24)*0.03</f>
        <v>0</v>
      </c>
    </row>
    <row r="26" spans="1:3" ht="18.75" customHeight="1" x14ac:dyDescent="0.3">
      <c r="A26" s="13"/>
      <c r="B26" s="29"/>
      <c r="C26" s="14"/>
    </row>
    <row r="27" spans="1:3" ht="18.75" customHeight="1" x14ac:dyDescent="0.3">
      <c r="A27" s="10"/>
      <c r="B27" s="1"/>
      <c r="C27" s="12">
        <f>SUM($C$7)</f>
        <v>179000</v>
      </c>
    </row>
    <row r="28" spans="1:3" ht="18.75" customHeight="1" x14ac:dyDescent="0.3">
      <c r="A28" s="10" t="s">
        <v>37</v>
      </c>
      <c r="B28" s="1"/>
      <c r="C28" s="11"/>
    </row>
    <row r="29" spans="1:3" ht="18.75" customHeight="1" x14ac:dyDescent="0.3">
      <c r="A29" s="10" t="s">
        <v>38</v>
      </c>
      <c r="B29" s="1"/>
      <c r="C29" s="12">
        <f t="shared" ref="C29" si="5">SUM(C27*C28)*0.01</f>
        <v>0</v>
      </c>
    </row>
    <row r="30" spans="1:3" ht="18.75" customHeight="1" x14ac:dyDescent="0.3">
      <c r="A30" s="13"/>
      <c r="B30" s="29"/>
      <c r="C30" s="14"/>
    </row>
    <row r="31" spans="1:3" ht="18.75" customHeight="1" x14ac:dyDescent="0.3">
      <c r="A31" s="10"/>
      <c r="B31" s="1"/>
      <c r="C31" s="12">
        <f>SUM($C$7)</f>
        <v>179000</v>
      </c>
    </row>
    <row r="32" spans="1:3" ht="18.75" customHeight="1" x14ac:dyDescent="0.3">
      <c r="A32" s="10" t="s">
        <v>9</v>
      </c>
      <c r="B32" s="1"/>
      <c r="C32" s="12">
        <f>SUM(C9+C13+C17+C21+C25+C29)</f>
        <v>0</v>
      </c>
    </row>
    <row r="33" spans="1:3" ht="18.75" customHeight="1" x14ac:dyDescent="0.3">
      <c r="A33" s="10" t="s">
        <v>22</v>
      </c>
      <c r="B33" s="1"/>
      <c r="C33" s="12">
        <f>SUM(C31-C32)</f>
        <v>179000</v>
      </c>
    </row>
    <row r="34" spans="1:3" ht="8.85" customHeight="1" x14ac:dyDescent="0.3">
      <c r="A34" s="41"/>
      <c r="B34" s="42"/>
      <c r="C34" s="15"/>
    </row>
    <row r="35" spans="1:3" ht="24" customHeight="1" thickBot="1" x14ac:dyDescent="0.3">
      <c r="A35" s="16" t="s">
        <v>21</v>
      </c>
      <c r="B35" s="30"/>
      <c r="C35" s="17">
        <f t="shared" ref="C35" si="6">SUM(C33)</f>
        <v>179000</v>
      </c>
    </row>
    <row r="36" spans="1:3" ht="17.45" customHeight="1" thickBot="1" x14ac:dyDescent="0.3">
      <c r="A36" s="130" t="s">
        <v>4</v>
      </c>
      <c r="B36" s="131"/>
      <c r="C36" s="38"/>
    </row>
    <row r="37" spans="1:3" ht="17.45" customHeight="1" thickBot="1" x14ac:dyDescent="0.3">
      <c r="A37" s="134" t="s">
        <v>8</v>
      </c>
      <c r="B37" s="85"/>
      <c r="C37" s="135"/>
    </row>
    <row r="38" spans="1:3" ht="17.45" customHeight="1" x14ac:dyDescent="0.3">
      <c r="A38" s="46" t="s">
        <v>7</v>
      </c>
      <c r="B38" s="87"/>
      <c r="C38" s="129"/>
    </row>
    <row r="39" spans="1:3" ht="17.45" customHeight="1" thickBot="1" x14ac:dyDescent="0.35">
      <c r="A39" s="47" t="s">
        <v>41</v>
      </c>
      <c r="B39" s="89"/>
      <c r="C39" s="128"/>
    </row>
    <row r="40" spans="1:3" ht="18.75" thickBot="1" x14ac:dyDescent="0.3">
      <c r="A40" s="134" t="s">
        <v>17</v>
      </c>
      <c r="B40" s="85"/>
      <c r="C40" s="135"/>
    </row>
    <row r="41" spans="1:3" ht="125.25" customHeight="1" thickBot="1" x14ac:dyDescent="0.3">
      <c r="A41" s="136" t="s">
        <v>52</v>
      </c>
      <c r="B41" s="126"/>
      <c r="C41" s="127"/>
    </row>
    <row r="42" spans="1:3" ht="16.5" x14ac:dyDescent="0.3">
      <c r="A42" s="43" t="s">
        <v>49</v>
      </c>
      <c r="B42" s="44"/>
      <c r="C42" s="45"/>
    </row>
    <row r="43" spans="1:3" ht="16.5" x14ac:dyDescent="0.3">
      <c r="A43" s="18" t="s">
        <v>45</v>
      </c>
      <c r="B43" s="31"/>
      <c r="C43" s="39"/>
    </row>
    <row r="44" spans="1:3" ht="16.5" x14ac:dyDescent="0.3">
      <c r="A44" s="19" t="s">
        <v>46</v>
      </c>
      <c r="B44" s="32"/>
      <c r="C44" s="21"/>
    </row>
    <row r="45" spans="1:3" ht="17.25" thickBot="1" x14ac:dyDescent="0.35">
      <c r="A45" s="20" t="s">
        <v>47</v>
      </c>
      <c r="B45" s="33"/>
      <c r="C45" s="40"/>
    </row>
    <row r="46" spans="1:3" ht="18.75" thickTop="1" x14ac:dyDescent="0.25">
      <c r="C46" s="34"/>
    </row>
  </sheetData>
  <sheetProtection algorithmName="SHA-512" hashValue="lYHhgcgiTz2sf7GOwVQVc9Lb+LxtvjK6A2gJCXcLi/x2/gBfH+O1CdugHVOhPjgOJCCnyiNEhx9s6mEIknnYSw==" saltValue="Hg+Op35w5MK4Q7CwpxEFVw==" spinCount="100000" sheet="1" selectLockedCells="1"/>
  <mergeCells count="7">
    <mergeCell ref="A40:C40"/>
    <mergeCell ref="A41:C41"/>
    <mergeCell ref="A4:C4"/>
    <mergeCell ref="A36:B36"/>
    <mergeCell ref="A37:C37"/>
    <mergeCell ref="B38:C38"/>
    <mergeCell ref="B39:C39"/>
  </mergeCells>
  <pageMargins left="0.7" right="0.7" top="0.75" bottom="0.75" header="0.3" footer="0.3"/>
  <pageSetup scale="70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0E0E9-663A-4890-A2F1-FA216AAFFA13}">
  <dimension ref="A1:C46"/>
  <sheetViews>
    <sheetView view="pageBreakPreview" zoomScale="70" zoomScaleNormal="70" zoomScaleSheetLayoutView="70" zoomScalePageLayoutView="70" workbookViewId="0">
      <selection activeCell="C8" sqref="C8"/>
    </sheetView>
  </sheetViews>
  <sheetFormatPr defaultRowHeight="15" x14ac:dyDescent="0.25"/>
  <cols>
    <col min="1" max="1" width="22.7109375" customWidth="1"/>
    <col min="2" max="2" width="74.7109375" customWidth="1"/>
    <col min="3" max="3" width="28.85546875" customWidth="1"/>
  </cols>
  <sheetData>
    <row r="1" spans="1:3" ht="36.75" customHeight="1" thickTop="1" x14ac:dyDescent="0.25">
      <c r="A1" s="73" t="s">
        <v>12</v>
      </c>
      <c r="B1" s="74" t="s">
        <v>59</v>
      </c>
      <c r="C1" s="22"/>
    </row>
    <row r="2" spans="1:3" ht="24.95" customHeight="1" x14ac:dyDescent="0.25">
      <c r="A2" s="75" t="s">
        <v>24</v>
      </c>
      <c r="B2" s="76" t="s">
        <v>60</v>
      </c>
      <c r="C2" s="23"/>
    </row>
    <row r="3" spans="1:3" ht="24.95" customHeight="1" x14ac:dyDescent="0.25">
      <c r="A3" s="75" t="s">
        <v>25</v>
      </c>
      <c r="B3" s="77" t="s">
        <v>61</v>
      </c>
      <c r="C3" s="35"/>
    </row>
    <row r="4" spans="1:3" ht="72.75" customHeight="1" x14ac:dyDescent="0.25">
      <c r="A4" s="137" t="s">
        <v>64</v>
      </c>
      <c r="B4" s="138"/>
      <c r="C4" s="139"/>
    </row>
    <row r="5" spans="1:3" ht="24.75" customHeight="1" x14ac:dyDescent="0.35">
      <c r="A5" s="36"/>
      <c r="C5" s="37" t="s">
        <v>11</v>
      </c>
    </row>
    <row r="6" spans="1:3" ht="8.25" customHeight="1" x14ac:dyDescent="0.3">
      <c r="A6" s="36"/>
      <c r="C6" s="24"/>
    </row>
    <row r="7" spans="1:3" s="6" customFormat="1" ht="18.75" x14ac:dyDescent="0.3">
      <c r="A7" s="8" t="s">
        <v>10</v>
      </c>
      <c r="B7" s="28"/>
      <c r="C7" s="9">
        <f>SUM('Restrooms Busse and Dan Ryan'!D14)</f>
        <v>179000</v>
      </c>
    </row>
    <row r="8" spans="1:3" ht="18.75" customHeight="1" x14ac:dyDescent="0.3">
      <c r="A8" s="10" t="s">
        <v>27</v>
      </c>
      <c r="B8" s="1"/>
      <c r="C8" s="11"/>
    </row>
    <row r="9" spans="1:3" ht="18.75" customHeight="1" x14ac:dyDescent="0.3">
      <c r="A9" s="10" t="s">
        <v>28</v>
      </c>
      <c r="B9" s="1"/>
      <c r="C9" s="12">
        <f t="shared" ref="C9" si="0">SUM(C7*C8)*0.04</f>
        <v>0</v>
      </c>
    </row>
    <row r="10" spans="1:3" ht="18.75" customHeight="1" x14ac:dyDescent="0.3">
      <c r="A10" s="13"/>
      <c r="B10" s="29"/>
      <c r="C10" s="14"/>
    </row>
    <row r="11" spans="1:3" ht="18.75" customHeight="1" x14ac:dyDescent="0.3">
      <c r="A11" s="10"/>
      <c r="B11" s="1"/>
      <c r="C11" s="12">
        <f>SUM($C$7)</f>
        <v>179000</v>
      </c>
    </row>
    <row r="12" spans="1:3" ht="18.75" customHeight="1" x14ac:dyDescent="0.3">
      <c r="A12" s="10" t="s">
        <v>29</v>
      </c>
      <c r="B12" s="1"/>
      <c r="C12" s="11"/>
    </row>
    <row r="13" spans="1:3" ht="18.75" customHeight="1" x14ac:dyDescent="0.3">
      <c r="A13" s="10" t="s">
        <v>34</v>
      </c>
      <c r="B13" s="1"/>
      <c r="C13" s="12">
        <f t="shared" ref="C13" si="1">SUM(C11*C12)*0.03</f>
        <v>0</v>
      </c>
    </row>
    <row r="14" spans="1:3" ht="18.75" customHeight="1" x14ac:dyDescent="0.3">
      <c r="A14" s="13"/>
      <c r="B14" s="29"/>
      <c r="C14" s="14"/>
    </row>
    <row r="15" spans="1:3" ht="18.75" customHeight="1" x14ac:dyDescent="0.3">
      <c r="A15" s="10"/>
      <c r="B15" s="1"/>
      <c r="C15" s="12">
        <f>SUM($C$7)</f>
        <v>179000</v>
      </c>
    </row>
    <row r="16" spans="1:3" ht="18.75" customHeight="1" x14ac:dyDescent="0.3">
      <c r="A16" s="10" t="s">
        <v>30</v>
      </c>
      <c r="B16" s="1"/>
      <c r="C16" s="11"/>
    </row>
    <row r="17" spans="1:3" ht="18.75" customHeight="1" x14ac:dyDescent="0.3">
      <c r="A17" s="10" t="s">
        <v>33</v>
      </c>
      <c r="B17" s="1"/>
      <c r="C17" s="12">
        <f t="shared" ref="C17" si="2">SUM(C15*C16)*0.01</f>
        <v>0</v>
      </c>
    </row>
    <row r="18" spans="1:3" ht="18.75" customHeight="1" x14ac:dyDescent="0.3">
      <c r="A18" s="13"/>
      <c r="B18" s="29"/>
      <c r="C18" s="14"/>
    </row>
    <row r="19" spans="1:3" ht="18.75" customHeight="1" x14ac:dyDescent="0.3">
      <c r="A19" s="10"/>
      <c r="B19" s="1"/>
      <c r="C19" s="12">
        <f>SUM($C$7)</f>
        <v>179000</v>
      </c>
    </row>
    <row r="20" spans="1:3" ht="18.75" customHeight="1" x14ac:dyDescent="0.3">
      <c r="A20" s="10" t="s">
        <v>31</v>
      </c>
      <c r="B20" s="1"/>
      <c r="C20" s="11"/>
    </row>
    <row r="21" spans="1:3" ht="18.75" customHeight="1" x14ac:dyDescent="0.3">
      <c r="A21" s="10" t="s">
        <v>32</v>
      </c>
      <c r="B21" s="1"/>
      <c r="C21" s="12">
        <f t="shared" ref="C21" si="3">SUM(C19*C20)*0.04</f>
        <v>0</v>
      </c>
    </row>
    <row r="22" spans="1:3" ht="18.75" customHeight="1" x14ac:dyDescent="0.3">
      <c r="A22" s="13"/>
      <c r="B22" s="29"/>
      <c r="C22" s="14"/>
    </row>
    <row r="23" spans="1:3" ht="18.75" customHeight="1" x14ac:dyDescent="0.3">
      <c r="A23" s="10"/>
      <c r="B23" s="1"/>
      <c r="C23" s="12">
        <f>SUM($C$7)</f>
        <v>179000</v>
      </c>
    </row>
    <row r="24" spans="1:3" ht="18.75" customHeight="1" x14ac:dyDescent="0.3">
      <c r="A24" s="10" t="s">
        <v>35</v>
      </c>
      <c r="B24" s="1"/>
      <c r="C24" s="11"/>
    </row>
    <row r="25" spans="1:3" ht="18.75" customHeight="1" x14ac:dyDescent="0.3">
      <c r="A25" s="10" t="s">
        <v>36</v>
      </c>
      <c r="B25" s="1"/>
      <c r="C25" s="12">
        <f t="shared" ref="C25" si="4">SUM(C23*C24)*0.03</f>
        <v>0</v>
      </c>
    </row>
    <row r="26" spans="1:3" ht="18.75" customHeight="1" x14ac:dyDescent="0.3">
      <c r="A26" s="13"/>
      <c r="B26" s="29"/>
      <c r="C26" s="14"/>
    </row>
    <row r="27" spans="1:3" ht="18.75" customHeight="1" x14ac:dyDescent="0.3">
      <c r="A27" s="10"/>
      <c r="B27" s="1"/>
      <c r="C27" s="12">
        <f>SUM($C$7)</f>
        <v>179000</v>
      </c>
    </row>
    <row r="28" spans="1:3" ht="18.75" customHeight="1" x14ac:dyDescent="0.3">
      <c r="A28" s="10" t="s">
        <v>37</v>
      </c>
      <c r="B28" s="1"/>
      <c r="C28" s="11"/>
    </row>
    <row r="29" spans="1:3" ht="18.75" customHeight="1" x14ac:dyDescent="0.3">
      <c r="A29" s="10" t="s">
        <v>38</v>
      </c>
      <c r="B29" s="1"/>
      <c r="C29" s="12">
        <f t="shared" ref="C29" si="5">SUM(C27*C28)*0.01</f>
        <v>0</v>
      </c>
    </row>
    <row r="30" spans="1:3" ht="18.75" customHeight="1" x14ac:dyDescent="0.3">
      <c r="A30" s="13"/>
      <c r="B30" s="29"/>
      <c r="C30" s="14"/>
    </row>
    <row r="31" spans="1:3" ht="18.75" customHeight="1" x14ac:dyDescent="0.3">
      <c r="A31" s="10"/>
      <c r="B31" s="1"/>
      <c r="C31" s="12">
        <f>SUM($C$7)</f>
        <v>179000</v>
      </c>
    </row>
    <row r="32" spans="1:3" ht="18.75" customHeight="1" x14ac:dyDescent="0.3">
      <c r="A32" s="10" t="s">
        <v>9</v>
      </c>
      <c r="B32" s="1"/>
      <c r="C32" s="12">
        <f>SUM(C9+C13+C17+C21+C25+C29)</f>
        <v>0</v>
      </c>
    </row>
    <row r="33" spans="1:3" ht="18.75" customHeight="1" x14ac:dyDescent="0.3">
      <c r="A33" s="10" t="s">
        <v>22</v>
      </c>
      <c r="B33" s="1"/>
      <c r="C33" s="12">
        <f>SUM(C31-C32)</f>
        <v>179000</v>
      </c>
    </row>
    <row r="34" spans="1:3" ht="8.85" customHeight="1" x14ac:dyDescent="0.3">
      <c r="A34" s="41"/>
      <c r="B34" s="42"/>
      <c r="C34" s="15"/>
    </row>
    <row r="35" spans="1:3" ht="24" customHeight="1" thickBot="1" x14ac:dyDescent="0.3">
      <c r="A35" s="16" t="s">
        <v>21</v>
      </c>
      <c r="B35" s="30"/>
      <c r="C35" s="17">
        <f t="shared" ref="C35" si="6">SUM(C33)</f>
        <v>179000</v>
      </c>
    </row>
    <row r="36" spans="1:3" ht="17.45" customHeight="1" thickBot="1" x14ac:dyDescent="0.3">
      <c r="A36" s="130" t="s">
        <v>4</v>
      </c>
      <c r="B36" s="131"/>
      <c r="C36" s="38"/>
    </row>
    <row r="37" spans="1:3" ht="17.45" customHeight="1" thickBot="1" x14ac:dyDescent="0.3">
      <c r="A37" s="134" t="s">
        <v>8</v>
      </c>
      <c r="B37" s="85"/>
      <c r="C37" s="135"/>
    </row>
    <row r="38" spans="1:3" ht="17.45" customHeight="1" x14ac:dyDescent="0.3">
      <c r="A38" s="46" t="s">
        <v>7</v>
      </c>
      <c r="B38" s="87"/>
      <c r="C38" s="129"/>
    </row>
    <row r="39" spans="1:3" ht="17.45" customHeight="1" thickBot="1" x14ac:dyDescent="0.35">
      <c r="A39" s="47" t="s">
        <v>41</v>
      </c>
      <c r="B39" s="89"/>
      <c r="C39" s="128"/>
    </row>
    <row r="40" spans="1:3" ht="18.75" thickBot="1" x14ac:dyDescent="0.3">
      <c r="A40" s="134" t="s">
        <v>17</v>
      </c>
      <c r="B40" s="85"/>
      <c r="C40" s="135"/>
    </row>
    <row r="41" spans="1:3" ht="125.25" customHeight="1" thickBot="1" x14ac:dyDescent="0.3">
      <c r="A41" s="136" t="s">
        <v>51</v>
      </c>
      <c r="B41" s="126"/>
      <c r="C41" s="127"/>
    </row>
    <row r="42" spans="1:3" ht="16.5" x14ac:dyDescent="0.3">
      <c r="A42" s="43" t="s">
        <v>56</v>
      </c>
      <c r="B42" s="44"/>
      <c r="C42" s="45"/>
    </row>
    <row r="43" spans="1:3" ht="16.5" x14ac:dyDescent="0.3">
      <c r="A43" s="18" t="s">
        <v>45</v>
      </c>
      <c r="B43" s="31"/>
      <c r="C43" s="39"/>
    </row>
    <row r="44" spans="1:3" ht="16.5" x14ac:dyDescent="0.3">
      <c r="A44" s="19" t="s">
        <v>46</v>
      </c>
      <c r="B44" s="32"/>
      <c r="C44" s="21"/>
    </row>
    <row r="45" spans="1:3" ht="16.5" x14ac:dyDescent="0.3">
      <c r="A45" s="20" t="s">
        <v>47</v>
      </c>
      <c r="B45" s="33"/>
      <c r="C45" s="40"/>
    </row>
    <row r="46" spans="1:3" ht="18.75" thickTop="1" x14ac:dyDescent="0.25">
      <c r="C46" s="34"/>
    </row>
  </sheetData>
  <sheetProtection algorithmName="SHA-512" hashValue="uacTAd6QTd7Q6S8oZDl2SeOFS1H/IK7I7Tvq1HQVrYIQPkTpIUZVUjcVOcaYyjjKHHlJL0oX0uJi/P0YNVRo+w==" saltValue="FPhcAXLxmliU0CRsGfCQdQ==" spinCount="100000" sheet="1" selectLockedCells="1"/>
  <mergeCells count="7">
    <mergeCell ref="A40:C40"/>
    <mergeCell ref="A41:C41"/>
    <mergeCell ref="A4:C4"/>
    <mergeCell ref="A36:B36"/>
    <mergeCell ref="A37:C37"/>
    <mergeCell ref="B38:C38"/>
    <mergeCell ref="B39:C39"/>
  </mergeCells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0FD1-7CAE-4994-8A9B-751EF34DEEBB}">
  <dimension ref="A1:C46"/>
  <sheetViews>
    <sheetView view="pageBreakPreview" zoomScale="70" zoomScaleNormal="70" zoomScaleSheetLayoutView="70" zoomScalePageLayoutView="70" workbookViewId="0">
      <selection activeCell="C8" sqref="C8"/>
    </sheetView>
  </sheetViews>
  <sheetFormatPr defaultRowHeight="15" x14ac:dyDescent="0.25"/>
  <cols>
    <col min="1" max="1" width="22.7109375" customWidth="1"/>
    <col min="2" max="2" width="74.7109375" customWidth="1"/>
    <col min="3" max="3" width="28.85546875" customWidth="1"/>
  </cols>
  <sheetData>
    <row r="1" spans="1:3" ht="36.75" customHeight="1" thickTop="1" x14ac:dyDescent="0.25">
      <c r="A1" s="73" t="s">
        <v>12</v>
      </c>
      <c r="B1" s="74" t="s">
        <v>59</v>
      </c>
      <c r="C1" s="22"/>
    </row>
    <row r="2" spans="1:3" ht="24.95" customHeight="1" x14ac:dyDescent="0.25">
      <c r="A2" s="75" t="s">
        <v>24</v>
      </c>
      <c r="B2" s="76" t="s">
        <v>60</v>
      </c>
      <c r="C2" s="23"/>
    </row>
    <row r="3" spans="1:3" ht="24.95" customHeight="1" x14ac:dyDescent="0.25">
      <c r="A3" s="75" t="s">
        <v>25</v>
      </c>
      <c r="B3" s="77" t="s">
        <v>61</v>
      </c>
      <c r="C3" s="35"/>
    </row>
    <row r="4" spans="1:3" ht="72.75" customHeight="1" x14ac:dyDescent="0.25">
      <c r="A4" s="137" t="s">
        <v>63</v>
      </c>
      <c r="B4" s="138"/>
      <c r="C4" s="139"/>
    </row>
    <row r="5" spans="1:3" ht="24.75" customHeight="1" x14ac:dyDescent="0.35">
      <c r="A5" s="36"/>
      <c r="C5" s="37" t="s">
        <v>11</v>
      </c>
    </row>
    <row r="6" spans="1:3" ht="8.25" customHeight="1" x14ac:dyDescent="0.3">
      <c r="A6" s="36"/>
      <c r="C6" s="24"/>
    </row>
    <row r="7" spans="1:3" s="6" customFormat="1" ht="18.75" x14ac:dyDescent="0.3">
      <c r="A7" s="8" t="s">
        <v>10</v>
      </c>
      <c r="B7" s="28"/>
      <c r="C7" s="9">
        <f>SUM('Restrooms Busse and Dan Ryan'!D15)</f>
        <v>179000</v>
      </c>
    </row>
    <row r="8" spans="1:3" ht="18.75" customHeight="1" x14ac:dyDescent="0.3">
      <c r="A8" s="10" t="s">
        <v>27</v>
      </c>
      <c r="B8" s="1"/>
      <c r="C8" s="11"/>
    </row>
    <row r="9" spans="1:3" ht="18.75" customHeight="1" x14ac:dyDescent="0.3">
      <c r="A9" s="10" t="s">
        <v>28</v>
      </c>
      <c r="B9" s="1"/>
      <c r="C9" s="12">
        <f t="shared" ref="C9" si="0">SUM(C7*C8)*0.04</f>
        <v>0</v>
      </c>
    </row>
    <row r="10" spans="1:3" ht="18.75" customHeight="1" x14ac:dyDescent="0.3">
      <c r="A10" s="13"/>
      <c r="B10" s="29"/>
      <c r="C10" s="14"/>
    </row>
    <row r="11" spans="1:3" ht="18.75" customHeight="1" x14ac:dyDescent="0.3">
      <c r="A11" s="10"/>
      <c r="B11" s="1"/>
      <c r="C11" s="12">
        <f>SUM($C$7)</f>
        <v>179000</v>
      </c>
    </row>
    <row r="12" spans="1:3" ht="18.75" customHeight="1" x14ac:dyDescent="0.3">
      <c r="A12" s="10" t="s">
        <v>29</v>
      </c>
      <c r="B12" s="1"/>
      <c r="C12" s="11"/>
    </row>
    <row r="13" spans="1:3" ht="18.75" customHeight="1" x14ac:dyDescent="0.3">
      <c r="A13" s="10" t="s">
        <v>34</v>
      </c>
      <c r="B13" s="1"/>
      <c r="C13" s="12">
        <f t="shared" ref="C13" si="1">SUM(C11*C12)*0.03</f>
        <v>0</v>
      </c>
    </row>
    <row r="14" spans="1:3" ht="18.75" customHeight="1" x14ac:dyDescent="0.3">
      <c r="A14" s="13"/>
      <c r="B14" s="29"/>
      <c r="C14" s="14"/>
    </row>
    <row r="15" spans="1:3" ht="18.75" customHeight="1" x14ac:dyDescent="0.3">
      <c r="A15" s="10"/>
      <c r="B15" s="1"/>
      <c r="C15" s="12">
        <f>SUM($C$7)</f>
        <v>179000</v>
      </c>
    </row>
    <row r="16" spans="1:3" ht="18.75" customHeight="1" x14ac:dyDescent="0.3">
      <c r="A16" s="10" t="s">
        <v>30</v>
      </c>
      <c r="B16" s="1"/>
      <c r="C16" s="11"/>
    </row>
    <row r="17" spans="1:3" ht="18.75" customHeight="1" x14ac:dyDescent="0.3">
      <c r="A17" s="10" t="s">
        <v>33</v>
      </c>
      <c r="B17" s="1"/>
      <c r="C17" s="12">
        <f t="shared" ref="C17" si="2">SUM(C15*C16)*0.01</f>
        <v>0</v>
      </c>
    </row>
    <row r="18" spans="1:3" ht="18.75" customHeight="1" x14ac:dyDescent="0.3">
      <c r="A18" s="13"/>
      <c r="B18" s="29"/>
      <c r="C18" s="14"/>
    </row>
    <row r="19" spans="1:3" ht="18.75" customHeight="1" x14ac:dyDescent="0.3">
      <c r="A19" s="10"/>
      <c r="B19" s="1"/>
      <c r="C19" s="12">
        <f>SUM($C$7)</f>
        <v>179000</v>
      </c>
    </row>
    <row r="20" spans="1:3" ht="18.75" customHeight="1" x14ac:dyDescent="0.3">
      <c r="A20" s="10" t="s">
        <v>31</v>
      </c>
      <c r="B20" s="1"/>
      <c r="C20" s="11"/>
    </row>
    <row r="21" spans="1:3" ht="18.75" customHeight="1" x14ac:dyDescent="0.3">
      <c r="A21" s="10" t="s">
        <v>32</v>
      </c>
      <c r="B21" s="1"/>
      <c r="C21" s="12">
        <f t="shared" ref="C21" si="3">SUM(C19*C20)*0.04</f>
        <v>0</v>
      </c>
    </row>
    <row r="22" spans="1:3" ht="18.75" customHeight="1" x14ac:dyDescent="0.3">
      <c r="A22" s="13"/>
      <c r="B22" s="29"/>
      <c r="C22" s="14"/>
    </row>
    <row r="23" spans="1:3" ht="18.75" customHeight="1" x14ac:dyDescent="0.3">
      <c r="A23" s="10"/>
      <c r="B23" s="1"/>
      <c r="C23" s="12">
        <f>SUM($C$7)</f>
        <v>179000</v>
      </c>
    </row>
    <row r="24" spans="1:3" ht="18.75" customHeight="1" x14ac:dyDescent="0.3">
      <c r="A24" s="10" t="s">
        <v>35</v>
      </c>
      <c r="B24" s="1"/>
      <c r="C24" s="11"/>
    </row>
    <row r="25" spans="1:3" ht="18.75" customHeight="1" x14ac:dyDescent="0.3">
      <c r="A25" s="10" t="s">
        <v>36</v>
      </c>
      <c r="B25" s="1"/>
      <c r="C25" s="12">
        <f t="shared" ref="C25" si="4">SUM(C23*C24)*0.03</f>
        <v>0</v>
      </c>
    </row>
    <row r="26" spans="1:3" ht="18.75" customHeight="1" x14ac:dyDescent="0.3">
      <c r="A26" s="13"/>
      <c r="B26" s="29"/>
      <c r="C26" s="14"/>
    </row>
    <row r="27" spans="1:3" ht="18.75" customHeight="1" x14ac:dyDescent="0.3">
      <c r="A27" s="10"/>
      <c r="B27" s="1"/>
      <c r="C27" s="12">
        <f>SUM($C$7)</f>
        <v>179000</v>
      </c>
    </row>
    <row r="28" spans="1:3" ht="18.75" customHeight="1" x14ac:dyDescent="0.3">
      <c r="A28" s="10" t="s">
        <v>37</v>
      </c>
      <c r="B28" s="1"/>
      <c r="C28" s="11"/>
    </row>
    <row r="29" spans="1:3" ht="18.75" customHeight="1" x14ac:dyDescent="0.3">
      <c r="A29" s="10" t="s">
        <v>38</v>
      </c>
      <c r="B29" s="1"/>
      <c r="C29" s="12">
        <f t="shared" ref="C29" si="5">SUM(C27*C28)*0.01</f>
        <v>0</v>
      </c>
    </row>
    <row r="30" spans="1:3" ht="18.75" customHeight="1" x14ac:dyDescent="0.3">
      <c r="A30" s="13"/>
      <c r="B30" s="29"/>
      <c r="C30" s="14"/>
    </row>
    <row r="31" spans="1:3" ht="18.75" customHeight="1" x14ac:dyDescent="0.3">
      <c r="A31" s="10"/>
      <c r="B31" s="1"/>
      <c r="C31" s="12">
        <f>SUM($C$7)</f>
        <v>179000</v>
      </c>
    </row>
    <row r="32" spans="1:3" ht="18.75" customHeight="1" x14ac:dyDescent="0.3">
      <c r="A32" s="10" t="s">
        <v>9</v>
      </c>
      <c r="B32" s="1"/>
      <c r="C32" s="12">
        <f>SUM(C9+C13+C17+C21+C25+C29)</f>
        <v>0</v>
      </c>
    </row>
    <row r="33" spans="1:3" ht="18.75" customHeight="1" x14ac:dyDescent="0.3">
      <c r="A33" s="10" t="s">
        <v>22</v>
      </c>
      <c r="B33" s="1"/>
      <c r="C33" s="12">
        <f>SUM(C31-C32)</f>
        <v>179000</v>
      </c>
    </row>
    <row r="34" spans="1:3" ht="8.85" customHeight="1" x14ac:dyDescent="0.3">
      <c r="A34" s="41"/>
      <c r="B34" s="42"/>
      <c r="C34" s="15"/>
    </row>
    <row r="35" spans="1:3" ht="24" customHeight="1" thickBot="1" x14ac:dyDescent="0.3">
      <c r="A35" s="16" t="s">
        <v>21</v>
      </c>
      <c r="B35" s="30"/>
      <c r="C35" s="17">
        <f t="shared" ref="C35" si="6">SUM(C33)</f>
        <v>179000</v>
      </c>
    </row>
    <row r="36" spans="1:3" ht="17.45" customHeight="1" thickBot="1" x14ac:dyDescent="0.3">
      <c r="A36" s="130" t="s">
        <v>4</v>
      </c>
      <c r="B36" s="131"/>
      <c r="C36" s="38"/>
    </row>
    <row r="37" spans="1:3" ht="17.45" customHeight="1" thickBot="1" x14ac:dyDescent="0.3">
      <c r="A37" s="134" t="s">
        <v>8</v>
      </c>
      <c r="B37" s="85"/>
      <c r="C37" s="135"/>
    </row>
    <row r="38" spans="1:3" ht="17.45" customHeight="1" x14ac:dyDescent="0.3">
      <c r="A38" s="46" t="s">
        <v>7</v>
      </c>
      <c r="B38" s="87"/>
      <c r="C38" s="129"/>
    </row>
    <row r="39" spans="1:3" ht="17.45" customHeight="1" thickBot="1" x14ac:dyDescent="0.35">
      <c r="A39" s="47" t="s">
        <v>41</v>
      </c>
      <c r="B39" s="89"/>
      <c r="C39" s="128"/>
    </row>
    <row r="40" spans="1:3" ht="18.75" thickBot="1" x14ac:dyDescent="0.3">
      <c r="A40" s="134" t="s">
        <v>17</v>
      </c>
      <c r="B40" s="85"/>
      <c r="C40" s="135"/>
    </row>
    <row r="41" spans="1:3" ht="125.25" customHeight="1" thickBot="1" x14ac:dyDescent="0.3">
      <c r="A41" s="136" t="s">
        <v>51</v>
      </c>
      <c r="B41" s="126"/>
      <c r="C41" s="127"/>
    </row>
    <row r="42" spans="1:3" ht="16.5" x14ac:dyDescent="0.3">
      <c r="A42" s="43" t="s">
        <v>56</v>
      </c>
      <c r="B42" s="44"/>
      <c r="C42" s="45"/>
    </row>
    <row r="43" spans="1:3" ht="16.5" x14ac:dyDescent="0.3">
      <c r="A43" s="18" t="s">
        <v>45</v>
      </c>
      <c r="B43" s="31"/>
      <c r="C43" s="39"/>
    </row>
    <row r="44" spans="1:3" ht="16.5" x14ac:dyDescent="0.3">
      <c r="A44" s="19" t="s">
        <v>46</v>
      </c>
      <c r="B44" s="32"/>
      <c r="C44" s="21"/>
    </row>
    <row r="45" spans="1:3" ht="17.25" thickBot="1" x14ac:dyDescent="0.35">
      <c r="A45" s="20" t="s">
        <v>47</v>
      </c>
      <c r="B45" s="33"/>
      <c r="C45" s="40"/>
    </row>
    <row r="46" spans="1:3" ht="18.75" thickTop="1" x14ac:dyDescent="0.25">
      <c r="C46" s="34"/>
    </row>
  </sheetData>
  <sheetProtection algorithmName="SHA-512" hashValue="qebx7rmsYUrpmwBIhtDuEBmabsAeiZuAHSb49Ost9TIm9pHD5lZcKYGCLL3Jw/nTbaOYLRjKElIyD04EINQNRw==" saltValue="lFnZH/qfLFK7lQ39h27o6w==" spinCount="100000" sheet="1" selectLockedCells="1"/>
  <mergeCells count="7">
    <mergeCell ref="A41:C41"/>
    <mergeCell ref="A4:C4"/>
    <mergeCell ref="A36:B36"/>
    <mergeCell ref="A37:C37"/>
    <mergeCell ref="B38:C38"/>
    <mergeCell ref="B39:C39"/>
    <mergeCell ref="A40:C40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Restrooms Busse and Dan Ryan</vt:lpstr>
      <vt:lpstr>Award Criteria Figure</vt:lpstr>
      <vt:lpstr>Award Criteria Figure w Alt 1</vt:lpstr>
      <vt:lpstr>Award Criteria Figure w Alt 2</vt:lpstr>
      <vt:lpstr>Award Criteria Figure Alt 1+2</vt:lpstr>
      <vt:lpstr>'Award Criteria Figure'!Print_Area</vt:lpstr>
      <vt:lpstr>'Award Criteria Figure Alt 1+2'!Print_Area</vt:lpstr>
      <vt:lpstr>'Award Criteria Figure w Alt 1'!Print_Area</vt:lpstr>
      <vt:lpstr>'Award Criteria Figure w Alt 2'!Print_Area</vt:lpstr>
      <vt:lpstr>'Restrooms Busse and Dan Ryan'!Print_Area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Montenegro, Patricia</dc:creator>
  <cp:lastModifiedBy>Patricia Montenegro</cp:lastModifiedBy>
  <cp:lastPrinted>2024-10-24T16:07:11Z</cp:lastPrinted>
  <dcterms:created xsi:type="dcterms:W3CDTF">2018-01-03T19:56:21Z</dcterms:created>
  <dcterms:modified xsi:type="dcterms:W3CDTF">2024-10-24T16:12:19Z</dcterms:modified>
</cp:coreProperties>
</file>