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Q:\Chicago Department of Transportation\WPA Streets\100th Homan Short\Construction\Addenda\Addendum 1\"/>
    </mc:Choice>
  </mc:AlternateContent>
  <xr:revisionPtr revIDLastSave="0" documentId="13_ncr:1_{3954DEEF-2E2F-4C15-8C71-58C21A995370}" xr6:coauthVersionLast="47" xr6:coauthVersionMax="47" xr10:uidLastSave="{00000000-0000-0000-0000-000000000000}"/>
  <bookViews>
    <workbookView xWindow="-28920" yWindow="-4860" windowWidth="29040" windowHeight="15840" activeTab="2" xr2:uid="{00000000-000D-0000-FFFF-FFFF00000000}"/>
  </bookViews>
  <sheets>
    <sheet name="Master Bid Tab" sheetId="1" r:id="rId1"/>
    <sheet name="Award Criteria Figure" sheetId="5" r:id="rId2"/>
    <sheet name="22721 W 100th" sheetId="9" r:id="rId3"/>
    <sheet name="22262 S Homan Ave" sheetId="12" r:id="rId4"/>
    <sheet name="22702 S Short Street" sheetId="13" r:id="rId5"/>
  </sheets>
  <externalReferences>
    <externalReference r:id="rId6"/>
    <externalReference r:id="rId7"/>
  </externalReferences>
  <definedNames>
    <definedName name="_xlnm.Print_Area" localSheetId="3">'22262 S Homan Ave'!$A$1:$G$97</definedName>
    <definedName name="_xlnm.Print_Area" localSheetId="4">'22702 S Short Street'!$A$1:$G$97</definedName>
    <definedName name="_xlnm.Print_Area" localSheetId="2">'22721 W 100th'!$A$1:$G$97</definedName>
    <definedName name="_xlnm.Print_Area" localSheetId="1">'Award Criteria Figure'!$A$1:$C$48</definedName>
    <definedName name="_xlnm.Print_Area" localSheetId="0">'Master Bid Tab'!$A$1:$D$45</definedName>
    <definedName name="_xlnm.Print_Titles" localSheetId="3">'22262 S Homan Ave'!$2:$2</definedName>
    <definedName name="_xlnm.Print_Titles" localSheetId="4">'22702 S Short Street'!$2:$2</definedName>
    <definedName name="_xlnm.Print_Titles" localSheetId="2">'22721 W 100th'!$2:$2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6" i="13" l="1"/>
  <c r="G95" i="13"/>
  <c r="G94" i="13"/>
  <c r="G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5" i="13"/>
  <c r="G4" i="13"/>
  <c r="G3" i="13"/>
  <c r="B2" i="13"/>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3" i="12"/>
  <c r="B2" i="12"/>
  <c r="G81"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2" i="9"/>
  <c r="G83" i="9"/>
  <c r="G84" i="9"/>
  <c r="G85" i="9"/>
  <c r="G86" i="9"/>
  <c r="G87" i="9"/>
  <c r="G88" i="9"/>
  <c r="G89" i="9"/>
  <c r="G90" i="9"/>
  <c r="G91" i="9"/>
  <c r="G92" i="9"/>
  <c r="G93" i="9"/>
  <c r="G94" i="9"/>
  <c r="G95" i="9"/>
  <c r="G96" i="9"/>
  <c r="G3" i="9"/>
  <c r="B2" i="9"/>
  <c r="G97" i="9" l="1"/>
  <c r="D10" i="1" s="1"/>
  <c r="G97" i="13"/>
  <c r="D24" i="1" s="1"/>
  <c r="D27" i="1" s="1"/>
  <c r="G97" i="12"/>
  <c r="D17" i="1" s="1"/>
  <c r="D13" i="1" l="1"/>
  <c r="D20" i="1"/>
  <c r="D30" i="1" l="1"/>
  <c r="C7" i="5"/>
  <c r="C10" i="5" l="1"/>
  <c r="C22" i="5" l="1"/>
  <c r="C24" i="5" s="1"/>
  <c r="C14" i="5"/>
  <c r="C16" i="5" s="1"/>
  <c r="C30" i="5"/>
  <c r="C32" i="5" s="1"/>
  <c r="C18" i="5"/>
  <c r="C20" i="5" s="1"/>
  <c r="C26" i="5"/>
  <c r="C28" i="5" s="1"/>
  <c r="C12" i="5"/>
  <c r="C34" i="5"/>
  <c r="C35" i="5" l="1"/>
  <c r="C36" i="5" s="1"/>
  <c r="C38" i="5" s="1"/>
  <c r="D31" i="1" s="1"/>
</calcChain>
</file>

<file path=xl/sharedStrings.xml><?xml version="1.0" encoding="utf-8"?>
<sst xmlns="http://schemas.openxmlformats.org/spreadsheetml/2006/main" count="895" uniqueCount="238">
  <si>
    <t>TOTAL BASE WORK ONLY</t>
  </si>
  <si>
    <t>LINE</t>
  </si>
  <si>
    <t>DESCRIPTION</t>
  </si>
  <si>
    <t>Base Work Only</t>
  </si>
  <si>
    <t>Commission's Contract Contingency</t>
  </si>
  <si>
    <t>Accepted by the Commission</t>
  </si>
  <si>
    <t>FIRM NAME:</t>
  </si>
  <si>
    <t>TOTAL BASE BID</t>
  </si>
  <si>
    <t>Sitework Allowance</t>
  </si>
  <si>
    <t>AMOUNT</t>
  </si>
  <si>
    <t>PROJECT NAME:</t>
  </si>
  <si>
    <t>CONTRACT NO:</t>
  </si>
  <si>
    <t>FORMULA</t>
  </si>
  <si>
    <t>Line 2.  Minority Journeyman (Maximum figure 0.70)</t>
  </si>
  <si>
    <t>Line 3.  Multiply Line 2 by Line 1 by 0.04</t>
  </si>
  <si>
    <t>Line 4.  Minority Apprentice (Maximum figure 0.70)</t>
  </si>
  <si>
    <t>Line 5.  Multiply Line 4 by Line 1 by 0.03</t>
  </si>
  <si>
    <t>Line 6.  Minority Laborer (Maximum figure 0.70)</t>
  </si>
  <si>
    <t>Line 7. Multiply Line 6 by Line 1 by 0.01</t>
  </si>
  <si>
    <t>Line 8.  Female Journeyman (Maximum figure 0.15)</t>
  </si>
  <si>
    <t>Line 9. Multiply Line 8 by Line 1 by 0.04</t>
  </si>
  <si>
    <t>Line 10.  Female Apprentice (Maximum figure 0.15)</t>
  </si>
  <si>
    <t>Line 11.  Multiply Line 10 by Line 1 by 0.03</t>
  </si>
  <si>
    <t>Line 12.  Female Laborer (Maximum figure 0.15)</t>
  </si>
  <si>
    <t>Line 13. Multiply Line 12 by Line 1 by 0.01</t>
  </si>
  <si>
    <t>Line 14.  Total of Lines 3, 5, 7, 9, 11, and 13</t>
  </si>
  <si>
    <t xml:space="preserve">Line 15. Total Award Criteria </t>
  </si>
  <si>
    <t>TOTAL AWARD CRITERIA (Line 15)</t>
  </si>
  <si>
    <t>BIDDER'S INFORMATION</t>
  </si>
  <si>
    <t>Firm Name:</t>
  </si>
  <si>
    <t>Date:</t>
  </si>
  <si>
    <t>NOTES/INSTRUCTIONS</t>
  </si>
  <si>
    <t>2. Line 1. (Based on Total Base Bid) automatically populates from Bid Form.</t>
  </si>
  <si>
    <t>3. Bidder is to populate Lines 2, 4, 6, 8, 10, and 12 (fields shaded Light Green).</t>
  </si>
  <si>
    <t>4. Lines 2, 4, 6, 8, 10, and 12 are to be entered in decimals.  (ie 5% participation = 0.05, 15% participation = 0.15, 50% participation = .50)</t>
  </si>
  <si>
    <t>Line 1. (Based on Grand Total Base Bid)</t>
  </si>
  <si>
    <t>TOTAL AMOUNTS</t>
  </si>
  <si>
    <t>Cost</t>
  </si>
  <si>
    <t>Unit Price</t>
  </si>
  <si>
    <t>Estimated Quantity</t>
  </si>
  <si>
    <t>Unit</t>
  </si>
  <si>
    <t>Description</t>
  </si>
  <si>
    <t>Line</t>
  </si>
  <si>
    <t>Name:</t>
  </si>
  <si>
    <t>Address:</t>
  </si>
  <si>
    <t xml:space="preserve">Base Work Only </t>
  </si>
  <si>
    <t>Light Blue</t>
  </si>
  <si>
    <t xml:space="preserve">Contingency(ies) </t>
  </si>
  <si>
    <t>Light Yellow</t>
  </si>
  <si>
    <t>Allowance(s)</t>
  </si>
  <si>
    <t>Total Base Bid</t>
  </si>
  <si>
    <t xml:space="preserve">Total Award Criteria Figure </t>
  </si>
  <si>
    <r>
      <t xml:space="preserve">SURETY INFORMATION
</t>
    </r>
    <r>
      <rPr>
        <b/>
        <sz val="8"/>
        <color theme="1"/>
        <rFont val="Arial Narrow"/>
        <family val="2"/>
      </rPr>
      <t>(Provide Legal Name and address of Surety)</t>
    </r>
  </si>
  <si>
    <r>
      <t xml:space="preserve">Prior to submitting your bid electronically, please do the following:
1.	</t>
    </r>
    <r>
      <rPr>
        <b/>
        <sz val="10"/>
        <color theme="1"/>
        <rFont val="Arial Narrow"/>
        <family val="2"/>
      </rPr>
      <t>Ensure</t>
    </r>
    <r>
      <rPr>
        <sz val="10"/>
        <color theme="1"/>
        <rFont val="Arial Narrow"/>
        <family val="2"/>
      </rPr>
      <t xml:space="preserve"> ALL SEVEN (7) Schedule of Prices Worksheets are Complete.
2. </t>
    </r>
    <r>
      <rPr>
        <b/>
        <sz val="10"/>
        <color theme="1"/>
        <rFont val="Arial Narrow"/>
        <family val="2"/>
      </rPr>
      <t>Ensure</t>
    </r>
    <r>
      <rPr>
        <sz val="10"/>
        <color theme="1"/>
        <rFont val="Arial Narrow"/>
        <family val="2"/>
      </rPr>
      <t xml:space="preserve"> Award Criteria Worksheet is Complete.
3. </t>
    </r>
    <r>
      <rPr>
        <b/>
        <sz val="10"/>
        <color theme="1"/>
        <rFont val="Arial Narrow"/>
        <family val="2"/>
      </rPr>
      <t>Ensure</t>
    </r>
    <r>
      <rPr>
        <sz val="10"/>
        <color theme="1"/>
        <rFont val="Arial Narrow"/>
        <family val="2"/>
      </rPr>
      <t xml:space="preserve"> Surety Information section, and Bidder's Information section have been populated.
4.	</t>
    </r>
    <r>
      <rPr>
        <b/>
        <sz val="10"/>
        <color theme="1"/>
        <rFont val="Arial Narrow"/>
        <family val="2"/>
      </rPr>
      <t>Save</t>
    </r>
    <r>
      <rPr>
        <sz val="10"/>
        <color theme="1"/>
        <rFont val="Arial Narrow"/>
        <family val="2"/>
      </rPr>
      <t xml:space="preserve"> the file.
5.	</t>
    </r>
    <r>
      <rPr>
        <b/>
        <sz val="10"/>
        <color theme="1"/>
        <rFont val="Arial Narrow"/>
        <family val="2"/>
      </rPr>
      <t>Convert</t>
    </r>
    <r>
      <rPr>
        <sz val="10"/>
        <color theme="1"/>
        <rFont val="Arial Narrow"/>
        <family val="2"/>
      </rPr>
      <t xml:space="preserve"> the file to PDF.
6.	</t>
    </r>
    <r>
      <rPr>
        <b/>
        <sz val="10"/>
        <color theme="1"/>
        <rFont val="Arial Narrow"/>
        <family val="2"/>
      </rPr>
      <t>Include</t>
    </r>
    <r>
      <rPr>
        <sz val="10"/>
        <color theme="1"/>
        <rFont val="Arial Narrow"/>
        <family val="2"/>
      </rPr>
      <t xml:space="preserve"> copy of the Bid Form and Schedule of Prices </t>
    </r>
    <r>
      <rPr>
        <b/>
        <sz val="10"/>
        <color theme="1"/>
        <rFont val="Arial Narrow"/>
        <family val="2"/>
      </rPr>
      <t>within</t>
    </r>
    <r>
      <rPr>
        <sz val="10"/>
        <color theme="1"/>
        <rFont val="Arial Narrow"/>
        <family val="2"/>
      </rPr>
      <t xml:space="preserve"> the scanned copy of the bid. 
7.	</t>
    </r>
    <r>
      <rPr>
        <b/>
        <sz val="10"/>
        <color theme="1"/>
        <rFont val="Arial Narrow"/>
        <family val="2"/>
      </rPr>
      <t>Attach</t>
    </r>
    <r>
      <rPr>
        <sz val="10"/>
        <color theme="1"/>
        <rFont val="Arial Narrow"/>
        <family val="2"/>
      </rPr>
      <t xml:space="preserve"> the PDF version, </t>
    </r>
    <r>
      <rPr>
        <b/>
        <sz val="10"/>
        <color theme="1"/>
        <rFont val="Arial Narrow"/>
        <family val="2"/>
      </rPr>
      <t>along with</t>
    </r>
    <r>
      <rPr>
        <sz val="10"/>
        <color theme="1"/>
        <rFont val="Arial Narrow"/>
        <family val="2"/>
      </rPr>
      <t xml:space="preserve"> the scanned copy of the bid.
8.	</t>
    </r>
    <r>
      <rPr>
        <b/>
        <sz val="10"/>
        <color theme="1"/>
        <rFont val="Arial Narrow"/>
        <family val="2"/>
      </rPr>
      <t>Send email</t>
    </r>
    <r>
      <rPr>
        <sz val="10"/>
        <color theme="1"/>
        <rFont val="Arial Narrow"/>
        <family val="2"/>
      </rPr>
      <t xml:space="preserve"> to: bids@pbchicago.com and james.borkman@cityofchicago.org.  </t>
    </r>
  </si>
  <si>
    <t>CDOT2510010</t>
  </si>
  <si>
    <t>CDOT4240010</t>
  </si>
  <si>
    <t>CDOT4240030</t>
  </si>
  <si>
    <t>CDOT4240040</t>
  </si>
  <si>
    <t>CDOT4240055</t>
  </si>
  <si>
    <t>CDOT6060020</t>
  </si>
  <si>
    <t>CDOT4400010</t>
  </si>
  <si>
    <t>CDOT6020010</t>
  </si>
  <si>
    <t>CDOT6050020</t>
  </si>
  <si>
    <t>X2600009</t>
  </si>
  <si>
    <t>X2600010</t>
  </si>
  <si>
    <t>X2600007</t>
  </si>
  <si>
    <t>CDOT6700010</t>
  </si>
  <si>
    <t>EARTH EXCAVATION</t>
  </si>
  <si>
    <t>TREE PROTECTION</t>
  </si>
  <si>
    <t>TRENCH BACKFILL</t>
  </si>
  <si>
    <t>TOPSOIL FURNISH AND PLACE, 4-INCH</t>
  </si>
  <si>
    <t>SODDING, SALT TOLERANT</t>
  </si>
  <si>
    <t>SHREDDED HARDWOOD BARK MULCH</t>
  </si>
  <si>
    <t>PORTLAND CEMENT CONCRETE BASE COURSE, 7-INCH</t>
  </si>
  <si>
    <t>BITUMINOUS MATERIALS (TACK COAT)</t>
  </si>
  <si>
    <t>LEVELING BINDER (MACHINE METHOD), N50 1-1/2 INCH</t>
  </si>
  <si>
    <t>BITUMINOUS COST ADJUSTMENT</t>
  </si>
  <si>
    <t>LINEAR DETECTABLE WARNING TILES (CAST IRON)</t>
  </si>
  <si>
    <t>CONCRETE CURB, TYPE B</t>
  </si>
  <si>
    <t>CRUSHED STONE (TEMPORARY USE)</t>
  </si>
  <si>
    <t>SAW CUTTING PAVEMENT</t>
  </si>
  <si>
    <t>DRIVEWAY AND ALLEY RETURN PAVEMENT REMOVAL (SPECIAL)</t>
  </si>
  <si>
    <t>SIDEWALK REMOVAL (SPECIAL)</t>
  </si>
  <si>
    <t>HOT-MIX ASPHALT SURFACE REMOVAL, VARIABLE DEPTH</t>
  </si>
  <si>
    <t>PAVEMENT REMOVAL</t>
  </si>
  <si>
    <t>CURB REMOVAL</t>
  </si>
  <si>
    <t>COMBINATION CURB AND GUTTER REMOVAL</t>
  </si>
  <si>
    <t>REMOVING CATCH BASINS</t>
  </si>
  <si>
    <t>DRAINAGE AND UTILITY STRUCTURES TO BE ADJUSTED</t>
  </si>
  <si>
    <t>STORM SEWERS, TYPE 2, 8-INCH (DUCTILE IRON PIPE)</t>
  </si>
  <si>
    <t>STORM SEWERS, TYPE 2, 8-INCH (EXTRA STRENGTH VITRIFIED CLAY PIPE)</t>
  </si>
  <si>
    <t>SEWER CLEANING AND TELEVISING</t>
  </si>
  <si>
    <t>SIGN PANEL, TYPE 1, RETROREFLECTIVE, TYPE A - DOUBLE-SIDED</t>
  </si>
  <si>
    <t>SIGN PANEL, TYPE 1, RETROREFLECTIVE, TYPE A - SINGLE-SIDED</t>
  </si>
  <si>
    <t>SIGN SUPPORT POST, DIG METHOD</t>
  </si>
  <si>
    <t>REMOVE AND SALVAGE SIGN PANEL</t>
  </si>
  <si>
    <t>REMOVE AND SALVAGE SIGN PANEL AND POLE ASSEMBLY</t>
  </si>
  <si>
    <t>FIRE HYDRANTS TO BE REMOVED</t>
  </si>
  <si>
    <t>REMOVING MANHOLES</t>
  </si>
  <si>
    <t>CONTROLLER, RESIDENTIAL STREET LIGHT 240 VOLT</t>
  </si>
  <si>
    <t>BREAKDOWN STREET LIGHT FOUNDATION</t>
  </si>
  <si>
    <t>TRAFFIC CONTROL COMPLETE</t>
  </si>
  <si>
    <t>ENGINEER'S FIELD OFFICE, TYPE A</t>
  </si>
  <si>
    <t>REGULATED SUBSTANCES PRE-CONSTRUCTION PLAN</t>
  </si>
  <si>
    <t>REGULATED SUBSTANCES FINAL CONSTRUCTION REPORT</t>
  </si>
  <si>
    <t>REGULATED SUBSTANCES MONITORING</t>
  </si>
  <si>
    <t>NON-SPECIAL WASTE DISPOSAL</t>
  </si>
  <si>
    <t>INLET FILTERS</t>
  </si>
  <si>
    <t>SOIL DISPOSAL ANALYSIS</t>
  </si>
  <si>
    <t>CU YD</t>
  </si>
  <si>
    <t>UNIT</t>
  </si>
  <si>
    <t>EACH</t>
  </si>
  <si>
    <t>SQ YD</t>
  </si>
  <si>
    <t>POUND</t>
  </si>
  <si>
    <t>TON</t>
  </si>
  <si>
    <t>CAL MONTH</t>
  </si>
  <si>
    <t>SQ FT</t>
  </si>
  <si>
    <t>FOOT</t>
  </si>
  <si>
    <t>VERT FT</t>
  </si>
  <si>
    <t>L SUM</t>
  </si>
  <si>
    <t>GRAND TOTAL AWARD CRITERIA FIGURE - ALL STREETS</t>
  </si>
  <si>
    <t>C1609</t>
  </si>
  <si>
    <t>West 100th Street</t>
  </si>
  <si>
    <t>South Homan Avenue</t>
  </si>
  <si>
    <t>South Short Street</t>
  </si>
  <si>
    <t>GRAND TOTAL BASE BID - ALL STREETS (Total of Lines 4, 8, and 12)</t>
  </si>
  <si>
    <r>
      <rPr>
        <sz val="11"/>
        <color theme="1"/>
        <rFont val="Arial Narrow"/>
        <family val="2"/>
      </rPr>
      <t xml:space="preserve">1.  Prior to submitting your bid electronically, please do the following:
     a.	</t>
    </r>
    <r>
      <rPr>
        <b/>
        <sz val="11"/>
        <color theme="1"/>
        <rFont val="Arial Narrow"/>
        <family val="2"/>
      </rPr>
      <t>Ensure</t>
    </r>
    <r>
      <rPr>
        <sz val="11"/>
        <color theme="1"/>
        <rFont val="Arial Narrow"/>
        <family val="2"/>
      </rPr>
      <t xml:space="preserve"> Lines 2, 4, 6, 8, 10, and 12 in the Formula column and the Bidder's Information section have been populated. 
     b.	</t>
    </r>
    <r>
      <rPr>
        <b/>
        <sz val="11"/>
        <color theme="1"/>
        <rFont val="Arial Narrow"/>
        <family val="2"/>
      </rPr>
      <t>Save</t>
    </r>
    <r>
      <rPr>
        <sz val="11"/>
        <color theme="1"/>
        <rFont val="Arial Narrow"/>
        <family val="2"/>
      </rPr>
      <t xml:space="preserve"> the file.
     c.	</t>
    </r>
    <r>
      <rPr>
        <b/>
        <sz val="11"/>
        <color theme="1"/>
        <rFont val="Arial Narrow"/>
        <family val="2"/>
      </rPr>
      <t>Convert</t>
    </r>
    <r>
      <rPr>
        <sz val="11"/>
        <color theme="1"/>
        <rFont val="Arial Narrow"/>
        <family val="2"/>
      </rPr>
      <t xml:space="preserve"> the file to PDF.
    d.	</t>
    </r>
    <r>
      <rPr>
        <b/>
        <sz val="11"/>
        <color theme="1"/>
        <rFont val="Arial Narrow"/>
        <family val="2"/>
      </rPr>
      <t>Include</t>
    </r>
    <r>
      <rPr>
        <sz val="11"/>
        <color theme="1"/>
        <rFont val="Arial Narrow"/>
        <family val="2"/>
      </rPr>
      <t xml:space="preserve"> copy of the Award Criteria Figure worksheet </t>
    </r>
    <r>
      <rPr>
        <b/>
        <sz val="11"/>
        <color theme="1"/>
        <rFont val="Arial Narrow"/>
        <family val="2"/>
      </rPr>
      <t>within</t>
    </r>
    <r>
      <rPr>
        <sz val="11"/>
        <color theme="1"/>
        <rFont val="Arial Narrow"/>
        <family val="2"/>
      </rPr>
      <t xml:space="preserve"> the scanned copy of the bid. 
    e.	</t>
    </r>
    <r>
      <rPr>
        <b/>
        <sz val="11"/>
        <color theme="1"/>
        <rFont val="Arial Narrow"/>
        <family val="2"/>
      </rPr>
      <t>Attach</t>
    </r>
    <r>
      <rPr>
        <sz val="11"/>
        <color theme="1"/>
        <rFont val="Arial Narrow"/>
        <family val="2"/>
      </rPr>
      <t xml:space="preserve"> the PDF version, </t>
    </r>
    <r>
      <rPr>
        <b/>
        <sz val="11"/>
        <color theme="1"/>
        <rFont val="Arial Narrow"/>
        <family val="2"/>
      </rPr>
      <t>along with</t>
    </r>
    <r>
      <rPr>
        <sz val="11"/>
        <color theme="1"/>
        <rFont val="Arial Narrow"/>
        <family val="2"/>
      </rPr>
      <t xml:space="preserve"> the scanned copy of the bid.
    f.	</t>
    </r>
    <r>
      <rPr>
        <b/>
        <sz val="11"/>
        <color theme="1"/>
        <rFont val="Arial Narrow"/>
        <family val="2"/>
      </rPr>
      <t>Send email</t>
    </r>
    <r>
      <rPr>
        <sz val="11"/>
        <color theme="1"/>
        <rFont val="Arial Narrow"/>
        <family val="2"/>
      </rPr>
      <t xml:space="preserve"> to: bids@pbchicago.com and patricia.montenegro@cityofchicago.org.  </t>
    </r>
  </si>
  <si>
    <t>TREE REMOVAL (6 TO 15 UNITS DIAMETER)</t>
  </si>
  <si>
    <t>TREE REMOVAL (OVER 15 UNITS DIAMETER)</t>
  </si>
  <si>
    <t>CDOT2010010</t>
  </si>
  <si>
    <t>ROOT PRUNING</t>
  </si>
  <si>
    <t>CDOT2010020</t>
  </si>
  <si>
    <t>202Z0200C</t>
  </si>
  <si>
    <t>EARTH EXCAVATION (SOIL TO CCDD FACILITY)</t>
  </si>
  <si>
    <t>CDOT2070020</t>
  </si>
  <si>
    <t>POROUS GRANULAR EMBANKMENT, SUBGRADE</t>
  </si>
  <si>
    <t>********</t>
  </si>
  <si>
    <t>CDOT25200110</t>
  </si>
  <si>
    <t>TREE PLANTING 2-1/2 INCH TO 3-INCH B&amp;B</t>
  </si>
  <si>
    <t>CDOT3110010</t>
  </si>
  <si>
    <t>SAND CUSHION, VARIABLE DEPTH</t>
  </si>
  <si>
    <t>SUBBASE GRANULAR MATERIAL, TYPE B, 6-INCH</t>
  </si>
  <si>
    <t>LEVELING BINDER (HAND METHOD), N50</t>
  </si>
  <si>
    <t>HOT-MIX ASPHALT SURFACE COURSE, IL-19, MIX "D", N50, 2 INCH</t>
  </si>
  <si>
    <t>PORTLAND CEMENT CONCRETE DRIVEWAY AND ALLEY PAVEMENTS,  8-INCH</t>
  </si>
  <si>
    <t>PORTLAND CEMENT CONCRETE SIDEWALK, 5 INCH</t>
  </si>
  <si>
    <t>CDOT4240020</t>
  </si>
  <si>
    <t>PORTLAND CEMENT CONCRETE SIDEWALK, 8 INCH</t>
  </si>
  <si>
    <t>PORTLAND CEMENT CONCRETE ADA CURB RAMP, 5 INCH</t>
  </si>
  <si>
    <t>PORTLAND CEMENT CONCRETE ADA CURB RAMP, 8 INCH</t>
  </si>
  <si>
    <t>PROTECTIVE COAT</t>
  </si>
  <si>
    <t>COMBINATION CURB AND GUTTER, TYPE B-V.12</t>
  </si>
  <si>
    <t>DRILL AND GROUT TIE BARS, NO.5, EPOXY COATED</t>
  </si>
  <si>
    <t>DRILL AND GROUT DOWEL BARS, NO.8, EPOXY COATED</t>
  </si>
  <si>
    <t>CATCH BASINS, TYPE A, 4'-DIAMETER, TYPE 1 FRAME, OPEN LID (CITY OF CHICAGO)</t>
  </si>
  <si>
    <t>CDOT6050010</t>
  </si>
  <si>
    <t>CDOT6050030</t>
  </si>
  <si>
    <t>REMOVING INLETS</t>
  </si>
  <si>
    <t>VORTEX RESTRICTOR</t>
  </si>
  <si>
    <t>FRAMES</t>
  </si>
  <si>
    <t>LIDS</t>
  </si>
  <si>
    <t>ADDITIONAL MASONRY</t>
  </si>
  <si>
    <t>WATER MAIN PLUG</t>
  </si>
  <si>
    <t>CONSTRUCTION SIGN</t>
  </si>
  <si>
    <t>THERMOPLASTIC PAVEMENT MARKING, LINE 6 IN</t>
  </si>
  <si>
    <t>THERMOPLASTIC PAVEMENT MARKING, LINE 24 IN</t>
  </si>
  <si>
    <t>CAL DAY</t>
  </si>
  <si>
    <t>CDOT-108</t>
  </si>
  <si>
    <t>TRENCH AND BACKFILL WITH SCREENINGS</t>
  </si>
  <si>
    <t>LN FT</t>
  </si>
  <si>
    <t>CDOT-112</t>
  </si>
  <si>
    <t>ELECTRICAL HANDHOLE, 30", 24" FRAME AND LID</t>
  </si>
  <si>
    <t>DRILL AND CLEAN EXISTING MANHOLE OR HANDHOLE</t>
  </si>
  <si>
    <t>CDOT-124</t>
  </si>
  <si>
    <t>CONDUIT IN TRENCH, 2" GALVANIZED STEEL</t>
  </si>
  <si>
    <t>CDOT-136</t>
  </si>
  <si>
    <t>CONDUIT IN TRENCH, 2" PVC SCHEDULE 80</t>
  </si>
  <si>
    <t>CDOT-157</t>
  </si>
  <si>
    <t>HELIX FOUNDATION, 5 FOOT, 10" B.C., 4 ANCHOR BOLTS</t>
  </si>
  <si>
    <t>CDOT-159</t>
  </si>
  <si>
    <t>ELBOW, CONDUIT, STEEL, 2" ADJACENT TO EMBEDDED POLE/STRUCTURE</t>
  </si>
  <si>
    <t>CDOT-195</t>
  </si>
  <si>
    <t>COILABLE CONDUIT, HDPE #80, DIRECTIONAL BORING, 1 1/4”</t>
  </si>
  <si>
    <t>CDOT-195a</t>
  </si>
  <si>
    <t>COILABLE CONDUIT, HDPE #80, DIRECTIONAL BORING, 2”</t>
  </si>
  <si>
    <t>CDOT-233</t>
  </si>
  <si>
    <t>RACK, SECONDARY, AERIAL 3-WIRE</t>
  </si>
  <si>
    <t>CDOT-235</t>
  </si>
  <si>
    <t>CONDUIT RISER ON POLE, 2"</t>
  </si>
  <si>
    <t>CDOT-242</t>
  </si>
  <si>
    <t>AERIAL CABLE, 3-1/C NO. 4 WITH MESSENGER WIRE</t>
  </si>
  <si>
    <t>CDOT-249</t>
  </si>
  <si>
    <t>ELECTRIC CABLE IN CONDUIT, TRIPLEX 2-1/C NO. 6, 1/C NO. 8</t>
  </si>
  <si>
    <t>CDOT-265</t>
  </si>
  <si>
    <t>CDOT-505</t>
  </si>
  <si>
    <t>REMOVE POLE, ALUMINUM, AB., 25'</t>
  </si>
  <si>
    <t>CDOT-526</t>
  </si>
  <si>
    <t>REMOVE LUMINAIRE</t>
  </si>
  <si>
    <t>CDOT-530</t>
  </si>
  <si>
    <t>REMOVE MAST ARM</t>
  </si>
  <si>
    <t>CDOT-550</t>
  </si>
  <si>
    <t>REMOVE BRANCH WIRES/CABLES, 2 #6</t>
  </si>
  <si>
    <t>CDOT-570</t>
  </si>
  <si>
    <t>REMOVE CONTROLLER AND POST</t>
  </si>
  <si>
    <t>CDOT-601</t>
  </si>
  <si>
    <t>CDOT-705</t>
  </si>
  <si>
    <t>POLE, ALUMINUM, DAVIT, RESIDENTIAL, 12' 5"</t>
  </si>
  <si>
    <t>CDOT-705A</t>
  </si>
  <si>
    <t>ARM, DAVIT, ALUMINUM, 4.5" RESIDENTIAL, 8'</t>
  </si>
  <si>
    <t>LUMINAIRE, LED, 240V, MID-MOUNT RESIDENTIAL ACORN &amp; ARM - SMART LIGHTING</t>
  </si>
  <si>
    <t>LUMINAIRE, LED, 240V, RESIDENTIAL, SMART LIGHTING</t>
  </si>
  <si>
    <t>MAINTAIN EXISTING LIGHTING SYSTEM</t>
  </si>
  <si>
    <t>Equals Line 1 through 12.  Total Base Bid automatically populates.</t>
  </si>
  <si>
    <t>22721 - West 100th Street</t>
  </si>
  <si>
    <t>22262 - South Homan Avenue</t>
  </si>
  <si>
    <t>22702 - South Short Street</t>
  </si>
  <si>
    <t>22721, 22262, and 22702</t>
  </si>
  <si>
    <t>Maroon</t>
  </si>
  <si>
    <t>Blue</t>
  </si>
  <si>
    <t>BID FORM</t>
  </si>
  <si>
    <t>Bidders MUST use the Excel File available to bidders from the Aloha Print Group Planroom (https://sites.google.com/alohaprintgroup.com/c1609/home) or the PBC Website (https://pbcchicago.com/?p=118504) to ensure accurate calculations for the Total Base Bid and Total Award Criteria. Please follow instructions on the Bid Form (below) for Electronic Submission.</t>
  </si>
  <si>
    <t>TOTAL FOR 22721/B-3-721 -  W 100TH STREET</t>
  </si>
  <si>
    <t>TOTAL FOR 22262/B-4-262 -  S HOMAN AVE</t>
  </si>
  <si>
    <t>TOTAL FOR 22702/B-3-702 -  S SHORT ST</t>
  </si>
  <si>
    <r>
      <rPr>
        <b/>
        <sz val="14"/>
        <rFont val="Arial Narrow"/>
        <family val="2"/>
      </rPr>
      <t>SCHEDULE OF PRICES</t>
    </r>
    <r>
      <rPr>
        <b/>
        <sz val="10"/>
        <rFont val="Arial Narrow"/>
        <family val="2"/>
      </rPr>
      <t xml:space="preserve">
CHICAGO DEPARTMENT OF TRANSPORTATION WORKS PROGRESS ADMINISTRATION ("WPA") STREET RECONSTRUCTION
LOCATION: S. Short St. (from S. Elenor St. to S. Hillock Ave.)
 CDOT PROJECT NO.: B-3-702/PBC PROJECT NO.: 22702
PBC CONTRACT: C1609</t>
    </r>
    <r>
      <rPr>
        <sz val="10"/>
        <rFont val="Arial Narrow"/>
        <family val="2"/>
      </rPr>
      <t xml:space="preserve">
Bidder's pricing for each line item should carry its share of the costs of work, plus its share of overhead and profit. Bidders should avoid nominal pricing for some lines and enhanced pricing for other lines.
Bids that the PBC considers to be materially unbalanced will be rejected.</t>
    </r>
  </si>
  <si>
    <t>Base Work Only automatically poulates from each Schedule of Prices Worksheet (Line 95)</t>
  </si>
  <si>
    <t>Light Gray</t>
  </si>
  <si>
    <t>Based on Line 13 (Totat Base Bid figure).  Total Award Criteria Figure (Line 14) automatically populates from Award Criteria Figure Worksheet.</t>
  </si>
  <si>
    <t>West 100th Street, South Homan Avenue, and South Short Street</t>
  </si>
  <si>
    <t>Chicago Department of Transporation Works Progress Administration ("WPA") Street Reconstruction</t>
  </si>
  <si>
    <t>LOCATION:</t>
  </si>
  <si>
    <t>PROJECT NO(S):</t>
  </si>
  <si>
    <r>
      <t xml:space="preserve">5.  Line 15. </t>
    </r>
    <r>
      <rPr>
        <b/>
        <sz val="11"/>
        <color theme="0"/>
        <rFont val="Arial Narrow"/>
        <family val="2"/>
      </rPr>
      <t>TOTAL AWARD CRITERIA</t>
    </r>
    <r>
      <rPr>
        <sz val="11"/>
        <color theme="0"/>
        <rFont val="Arial Narrow"/>
        <family val="2"/>
      </rPr>
      <t xml:space="preserve"> automatically populates.</t>
    </r>
  </si>
  <si>
    <r>
      <rPr>
        <b/>
        <sz val="14"/>
        <rFont val="Arial Narrow"/>
        <family val="2"/>
      </rPr>
      <t>SCHEDULE OF PRICES</t>
    </r>
    <r>
      <rPr>
        <b/>
        <sz val="10"/>
        <rFont val="Arial Narrow"/>
        <family val="2"/>
      </rPr>
      <t xml:space="preserve">
CHICAGO DEPARTMENT OF TRANSPORTATION WORKS PROGRESS ADMINISTRATION ("WPA") STREET RECONSTRUCTION
LOCATION: W. 100th St (from S. Peoria St to S. Halsted St) 
 CDOT PROJECT NO.: B-3-721/PBC PROJECT NO.: 22721
PBC CONTRACT: C1609</t>
    </r>
    <r>
      <rPr>
        <sz val="10"/>
        <rFont val="Arial Narrow"/>
        <family val="2"/>
      </rPr>
      <t xml:space="preserve">
Bidder's pricing for each line item should carry its share of the costs of work, plus its share of overhead and profit. Bidders should avoid nominal pricing for some lines and enhanced pricing for other lines.
Bids that the PBC considers to be materially unbalanced will be rejected.</t>
    </r>
  </si>
  <si>
    <r>
      <rPr>
        <b/>
        <sz val="14"/>
        <rFont val="Arial Narrow"/>
        <family val="2"/>
      </rPr>
      <t>SCHEDULE OF PRICES</t>
    </r>
    <r>
      <rPr>
        <b/>
        <sz val="10"/>
        <rFont val="Arial Narrow"/>
        <family val="2"/>
      </rPr>
      <t xml:space="preserve">
CHICAGO DEPARTMENT OF TRANSPORTATION WORKS PROGRESS ADMINISTRATION ("WPA") STREET RECONSTRUCTION
LOCATION: S. Homan Ave. (W. 37th Pl to Dead End North) 
 CDOT PROJECT NO.: B-4-262/PBC PROJECT NO.: 22262
PBC CONTRACT: C1609</t>
    </r>
    <r>
      <rPr>
        <sz val="10"/>
        <rFont val="Arial Narrow"/>
        <family val="2"/>
      </rPr>
      <t xml:space="preserve">
Bidder's pricing for each line item should carry its share of the costs of work, plus its share of overhead and profit. Bidders should avoid nominal pricing for some lines and enhanced pricing for other lines.
Bids that the PBC considers to be materially unbalanced will be rejected.</t>
    </r>
  </si>
  <si>
    <t>Amount is fixed and will automatically calculate to determine Totatl Base Bid (Total of all Streets)</t>
  </si>
  <si>
    <t>Amount is fixed and will automatically calculate to determine Totatl Base Bid (Total of All Streets)</t>
  </si>
  <si>
    <t>AWARD CRITERA FIGURE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</si>
</sst>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8" x14ac:knownFonts="1">
    <font>
      <sz val="11"/>
      <color theme="1"/>
      <name val="Calibri"/>
      <family val="2"/>
      <scheme val="minor"/>
    </font>
    <font>
      <sz val="11"/>
      <color theme="1"/>
      <name val="Arial Narrow"/>
      <family val="2"/>
    </font>
    <font>
      <b/>
      <sz val="14"/>
      <color theme="0"/>
      <name val="Arial Narrow"/>
      <family val="2"/>
    </font>
    <font>
      <b/>
      <sz val="14"/>
      <color theme="1"/>
      <name val="Arial Narrow"/>
      <family val="2"/>
    </font>
    <font>
      <b/>
      <sz val="11"/>
      <color theme="8" tint="-0.499984740745262"/>
      <name val="Arial Narrow"/>
      <family val="2"/>
    </font>
    <font>
      <b/>
      <sz val="11"/>
      <color theme="9" tint="-0.499984740745262"/>
      <name val="Arial Narrow"/>
      <family val="2"/>
    </font>
    <font>
      <sz val="14"/>
      <color theme="1"/>
      <name val="Arial Narrow"/>
      <family val="2"/>
    </font>
    <font>
      <b/>
      <sz val="14"/>
      <color theme="9" tint="-0.499984740745262"/>
      <name val="Arial Narrow"/>
      <family val="2"/>
    </font>
    <font>
      <b/>
      <sz val="14"/>
      <color theme="8" tint="-0.499984740745262"/>
      <name val="Arial Narrow"/>
      <family val="2"/>
    </font>
    <font>
      <b/>
      <sz val="14"/>
      <color rgb="FF0070C0"/>
      <name val="Arial Narrow"/>
      <family val="2"/>
    </font>
    <font>
      <sz val="18"/>
      <color theme="1"/>
      <name val="Arial Narrow"/>
      <family val="2"/>
    </font>
    <font>
      <sz val="28"/>
      <color theme="9" tint="-0.499984740745262"/>
      <name val="Arial Narrow"/>
      <family val="2"/>
    </font>
    <font>
      <sz val="28"/>
      <color theme="8" tint="-0.499984740745262"/>
      <name val="Arial Narrow"/>
      <family val="2"/>
    </font>
    <font>
      <sz val="28"/>
      <color theme="5" tint="-0.499984740745262"/>
      <name val="Arial Narrow"/>
      <family val="2"/>
    </font>
    <font>
      <sz val="10"/>
      <name val="Arial"/>
      <family val="2"/>
    </font>
    <font>
      <sz val="11"/>
      <color theme="1"/>
      <name val="Calibri"/>
      <family val="2"/>
      <scheme val="minor"/>
    </font>
    <font>
      <sz val="11"/>
      <color theme="0"/>
      <name val="Calibri"/>
      <family val="2"/>
      <scheme val="minor"/>
    </font>
    <font>
      <b/>
      <sz val="12"/>
      <color theme="0"/>
      <name val="Arial Narrow"/>
      <family val="2"/>
    </font>
    <font>
      <b/>
      <sz val="14"/>
      <name val="Arial Narrow"/>
      <family val="2"/>
    </font>
    <font>
      <b/>
      <sz val="20"/>
      <name val="Arial Narrow"/>
      <family val="2"/>
    </font>
    <font>
      <b/>
      <sz val="20"/>
      <color theme="0"/>
      <name val="Arial Narrow"/>
      <family val="2"/>
    </font>
    <font>
      <b/>
      <sz val="11"/>
      <color theme="0"/>
      <name val="Arial Narrow"/>
      <family val="2"/>
    </font>
    <font>
      <b/>
      <sz val="14"/>
      <color theme="1"/>
      <name val="Calibri"/>
      <family val="2"/>
      <scheme val="minor"/>
    </font>
    <font>
      <b/>
      <sz val="12"/>
      <color theme="8" tint="-0.499984740745262"/>
      <name val="Arial Narrow"/>
      <family val="2"/>
    </font>
    <font>
      <b/>
      <sz val="11"/>
      <color theme="1"/>
      <name val="Arial Narrow"/>
      <family val="2"/>
    </font>
    <font>
      <sz val="11"/>
      <color theme="0"/>
      <name val="Arial Narrow"/>
      <family val="2"/>
    </font>
    <font>
      <b/>
      <sz val="16"/>
      <color theme="0"/>
      <name val="Arial Narrow"/>
      <family val="2"/>
    </font>
    <font>
      <b/>
      <sz val="8"/>
      <color theme="1"/>
      <name val="Arial Narrow"/>
      <family val="2"/>
    </font>
    <font>
      <sz val="10"/>
      <color theme="1"/>
      <name val="Arial Narrow"/>
      <family val="2"/>
    </font>
    <font>
      <b/>
      <sz val="10"/>
      <color theme="1"/>
      <name val="Arial Narrow"/>
      <family val="2"/>
    </font>
    <font>
      <sz val="10"/>
      <name val="Arial Narrow"/>
      <family val="2"/>
    </font>
    <font>
      <sz val="10"/>
      <color theme="0"/>
      <name val="Arial Narrow"/>
      <family val="2"/>
    </font>
    <font>
      <sz val="10"/>
      <color rgb="FF000000"/>
      <name val="Times New Roman"/>
      <family val="1"/>
    </font>
    <font>
      <b/>
      <sz val="14"/>
      <color theme="7" tint="-0.499984740745262"/>
      <name val="Arial Narrow"/>
      <family val="2"/>
    </font>
    <font>
      <b/>
      <sz val="16"/>
      <color theme="5" tint="-0.249977111117893"/>
      <name val="Arial Narrow"/>
      <family val="2"/>
    </font>
    <font>
      <b/>
      <sz val="16"/>
      <color theme="3" tint="-0.249977111117893"/>
      <name val="Arial Narrow"/>
      <family val="2"/>
    </font>
    <font>
      <b/>
      <sz val="16"/>
      <color theme="1" tint="4.9989318521683403E-2"/>
      <name val="Arial Narrow"/>
      <family val="2"/>
    </font>
    <font>
      <b/>
      <sz val="22"/>
      <color theme="1" tint="4.9989318521683403E-2"/>
      <name val="Arial Narrow"/>
      <family val="2"/>
    </font>
    <font>
      <b/>
      <sz val="18"/>
      <color theme="1" tint="4.9989318521683403E-2"/>
      <name val="Arial Narrow"/>
      <family val="2"/>
    </font>
    <font>
      <b/>
      <sz val="12"/>
      <color theme="1" tint="0.34998626667073579"/>
      <name val="Arial Narrow"/>
      <family val="2"/>
    </font>
    <font>
      <b/>
      <sz val="10"/>
      <name val="Arial Narrow"/>
      <family val="2"/>
    </font>
    <font>
      <b/>
      <sz val="8"/>
      <color theme="0"/>
      <name val="Arial"/>
      <family val="2"/>
    </font>
    <font>
      <sz val="8"/>
      <color theme="1"/>
      <name val="Arial Narrow"/>
      <family val="2"/>
    </font>
    <font>
      <b/>
      <sz val="12"/>
      <color theme="9" tint="-0.499984740745262"/>
      <name val="Arial Narrow"/>
      <family val="2"/>
    </font>
    <font>
      <b/>
      <sz val="12"/>
      <color theme="7" tint="-0.499984740745262"/>
      <name val="Arial Narrow"/>
      <family val="2"/>
    </font>
    <font>
      <sz val="11"/>
      <color rgb="FF0070C0"/>
      <name val="Arial Narrow"/>
      <family val="2"/>
    </font>
    <font>
      <b/>
      <sz val="18"/>
      <color rgb="FF0070C0"/>
      <name val="Arial Narrow"/>
      <family val="2"/>
    </font>
    <font>
      <b/>
      <sz val="14"/>
      <color theme="1" tint="4.9989318521683403E-2"/>
      <name val="Arial Narrow"/>
      <family val="2"/>
    </font>
  </fonts>
  <fills count="28">
    <fill>
      <patternFill patternType="none"/>
    </fill>
    <fill>
      <patternFill patternType="gray125"/>
    </fill>
    <fill>
      <patternFill patternType="solid">
        <fgColor theme="9" tint="-0.499984740745262"/>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bgColor indexed="64"/>
      </patternFill>
    </fill>
    <fill>
      <patternFill patternType="solid">
        <fgColor rgb="FFE5F5FF"/>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CD5B4"/>
        <bgColor indexed="64"/>
      </patternFill>
    </fill>
    <fill>
      <patternFill patternType="solid">
        <fgColor rgb="FFB7DEE8"/>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1" tint="4.9989318521683403E-2"/>
        <bgColor indexed="64"/>
      </patternFill>
    </fill>
    <fill>
      <patternFill patternType="solid">
        <fgColor theme="5" tint="-0.499984740745262"/>
        <bgColor indexed="64"/>
      </patternFill>
    </fill>
    <fill>
      <patternFill patternType="solid">
        <fgColor theme="3" tint="-0.499984740745262"/>
        <bgColor indexed="64"/>
      </patternFill>
    </fill>
  </fills>
  <borders count="108">
    <border>
      <left/>
      <right/>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style="medium">
        <color theme="0" tint="-0.24994659260841701"/>
      </left>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bottom style="hair">
        <color theme="0" tint="-0.24994659260841701"/>
      </bottom>
      <diagonal/>
    </border>
    <border>
      <left/>
      <right/>
      <top/>
      <bottom style="hair">
        <color theme="0" tint="-0.24994659260841701"/>
      </bottom>
      <diagonal/>
    </border>
    <border>
      <left style="medium">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style="medium">
        <color theme="0" tint="-0.24994659260841701"/>
      </left>
      <right/>
      <top style="thin">
        <color theme="0" tint="-0.24994659260841701"/>
      </top>
      <bottom style="hair">
        <color theme="0" tint="-0.14996795556505021"/>
      </bottom>
      <diagonal/>
    </border>
    <border>
      <left/>
      <right/>
      <top style="thin">
        <color theme="0" tint="-0.24994659260841701"/>
      </top>
      <bottom style="hair">
        <color theme="0" tint="-0.14996795556505021"/>
      </bottom>
      <diagonal/>
    </border>
    <border>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rgb="FF000000"/>
      </left>
      <right/>
      <top style="thin">
        <color rgb="FF000000"/>
      </top>
      <bottom/>
      <diagonal/>
    </border>
    <border>
      <left/>
      <right/>
      <top style="thin">
        <color rgb="FF000000"/>
      </top>
      <bottom/>
      <diagonal/>
    </border>
    <border>
      <left style="medium">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medium">
        <color theme="9" tint="-0.499984740745262"/>
      </right>
      <top style="medium">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right style="thin">
        <color rgb="FF000000"/>
      </right>
      <top style="thin">
        <color rgb="FF000000"/>
      </top>
      <bottom/>
      <diagonal/>
    </border>
    <border>
      <left style="medium">
        <color theme="9" tint="-0.499984740745262"/>
      </left>
      <right style="thin">
        <color theme="9" tint="-0.499984740745262"/>
      </right>
      <top style="medium">
        <color theme="9" tint="-0.499984740745262"/>
      </top>
      <bottom style="medium">
        <color theme="9" tint="-0.499984740745262"/>
      </bottom>
      <diagonal/>
    </border>
    <border>
      <left style="thin">
        <color theme="9" tint="-0.499984740745262"/>
      </left>
      <right style="thin">
        <color theme="9" tint="-0.499984740745262"/>
      </right>
      <top style="medium">
        <color theme="9" tint="-0.499984740745262"/>
      </top>
      <bottom style="medium">
        <color theme="9" tint="-0.499984740745262"/>
      </bottom>
      <diagonal/>
    </border>
    <border>
      <left style="thin">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8" tint="-0.499984740745262"/>
      </left>
      <right style="thin">
        <color theme="8" tint="-0.499984740745262"/>
      </right>
      <top style="medium">
        <color theme="8" tint="-0.499984740745262"/>
      </top>
      <bottom style="thin">
        <color theme="8" tint="-0.499984740745262"/>
      </bottom>
      <diagonal/>
    </border>
    <border>
      <left style="thin">
        <color theme="8" tint="-0.499984740745262"/>
      </left>
      <right style="thin">
        <color theme="8" tint="-0.499984740745262"/>
      </right>
      <top style="medium">
        <color theme="8" tint="-0.499984740745262"/>
      </top>
      <bottom style="thin">
        <color theme="8" tint="-0.499984740745262"/>
      </bottom>
      <diagonal/>
    </border>
    <border>
      <left style="thin">
        <color theme="8" tint="-0.499984740745262"/>
      </left>
      <right style="medium">
        <color theme="8" tint="-0.499984740745262"/>
      </right>
      <top style="medium">
        <color theme="8" tint="-0.499984740745262"/>
      </top>
      <bottom style="thin">
        <color theme="8"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medium">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medium">
        <color theme="7" tint="-0.499984740745262"/>
      </right>
      <top style="thin">
        <color theme="7" tint="-0.499984740745262"/>
      </top>
      <bottom style="medium">
        <color theme="7" tint="-0.499984740745262"/>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7" tint="-0.499984740745262"/>
      </left>
      <right style="thin">
        <color theme="7" tint="-0.499984740745262"/>
      </right>
      <top style="medium">
        <color theme="7" tint="-0.499984740745262"/>
      </top>
      <bottom style="thin">
        <color theme="7" tint="-0.499984740745262"/>
      </bottom>
      <diagonal/>
    </border>
    <border>
      <left style="thin">
        <color theme="7" tint="-0.499984740745262"/>
      </left>
      <right style="thin">
        <color theme="7" tint="-0.499984740745262"/>
      </right>
      <top style="medium">
        <color theme="7" tint="-0.499984740745262"/>
      </top>
      <bottom style="thin">
        <color theme="7" tint="-0.499984740745262"/>
      </bottom>
      <diagonal/>
    </border>
    <border>
      <left style="thin">
        <color theme="7" tint="-0.499984740745262"/>
      </left>
      <right style="medium">
        <color theme="7" tint="-0.499984740745262"/>
      </right>
      <top style="medium">
        <color theme="7" tint="-0.499984740745262"/>
      </top>
      <bottom style="thin">
        <color theme="7"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24994659260841701"/>
      </bottom>
      <diagonal/>
    </border>
    <border>
      <left/>
      <right style="medium">
        <color theme="0" tint="-0.499984740745262"/>
      </right>
      <top/>
      <bottom style="medium">
        <color theme="0" tint="-0.24994659260841701"/>
      </bottom>
      <diagonal/>
    </border>
    <border>
      <left style="medium">
        <color theme="0" tint="-0.499984740745262"/>
      </left>
      <right/>
      <top style="medium">
        <color theme="0" tint="-0.24994659260841701"/>
      </top>
      <bottom style="medium">
        <color theme="0" tint="-0.24994659260841701"/>
      </bottom>
      <diagonal/>
    </border>
    <border>
      <left/>
      <right style="medium">
        <color theme="0" tint="-0.499984740745262"/>
      </right>
      <top style="medium">
        <color theme="0" tint="-0.24994659260841701"/>
      </top>
      <bottom style="medium">
        <color theme="0" tint="-0.24994659260841701"/>
      </bottom>
      <diagonal/>
    </border>
    <border>
      <left style="medium">
        <color theme="0" tint="-0.499984740745262"/>
      </left>
      <right style="medium">
        <color theme="0" tint="-0.24994659260841701"/>
      </right>
      <top style="medium">
        <color theme="0" tint="-0.24994659260841701"/>
      </top>
      <bottom/>
      <diagonal/>
    </border>
    <border>
      <left/>
      <right style="medium">
        <color theme="0" tint="-0.499984740745262"/>
      </right>
      <top style="medium">
        <color theme="0" tint="-0.24994659260841701"/>
      </top>
      <bottom/>
      <diagonal/>
    </border>
    <border>
      <left style="medium">
        <color theme="0" tint="-0.499984740745262"/>
      </left>
      <right style="medium">
        <color theme="0" tint="-0.24994659260841701"/>
      </right>
      <top/>
      <bottom/>
      <diagonal/>
    </border>
    <border>
      <left/>
      <right style="medium">
        <color theme="0" tint="-0.499984740745262"/>
      </right>
      <top/>
      <bottom style="hair">
        <color theme="0" tint="-0.24994659260841701"/>
      </bottom>
      <diagonal/>
    </border>
    <border>
      <left/>
      <right style="medium">
        <color theme="0" tint="-0.499984740745262"/>
      </right>
      <top style="hair">
        <color theme="0" tint="-0.14996795556505021"/>
      </top>
      <bottom style="hair">
        <color theme="0" tint="-0.14996795556505021"/>
      </bottom>
      <diagonal/>
    </border>
    <border>
      <left/>
      <right style="medium">
        <color theme="0" tint="-0.499984740745262"/>
      </right>
      <top style="hair">
        <color theme="0" tint="-0.14996795556505021"/>
      </top>
      <bottom style="medium">
        <color theme="0" tint="-0.24994659260841701"/>
      </bottom>
      <diagonal/>
    </border>
    <border>
      <left style="medium">
        <color theme="0" tint="-0.499984740745262"/>
      </left>
      <right style="medium">
        <color theme="0" tint="-0.24994659260841701"/>
      </right>
      <top/>
      <bottom style="medium">
        <color theme="0" tint="-0.24994659260841701"/>
      </bottom>
      <diagonal/>
    </border>
    <border>
      <left style="medium">
        <color theme="0" tint="-0.499984740745262"/>
      </left>
      <right style="medium">
        <color theme="0" tint="-0.24994659260841701"/>
      </right>
      <top style="medium">
        <color theme="0" tint="-0.24994659260841701"/>
      </top>
      <bottom style="medium">
        <color theme="0" tint="-0.24994659260841701"/>
      </bottom>
      <diagonal/>
    </border>
    <border>
      <left/>
      <right style="medium">
        <color theme="0" tint="-0.499984740745262"/>
      </right>
      <top style="thin">
        <color theme="0" tint="-0.24994659260841701"/>
      </top>
      <bottom style="medium">
        <color theme="0" tint="-0.24994659260841701"/>
      </bottom>
      <diagonal/>
    </border>
    <border>
      <left/>
      <right style="medium">
        <color theme="0" tint="-0.499984740745262"/>
      </right>
      <top style="medium">
        <color theme="0" tint="-0.24994659260841701"/>
      </top>
      <bottom style="thin">
        <color theme="0" tint="-0.24994659260841701"/>
      </bottom>
      <diagonal/>
    </border>
    <border>
      <left/>
      <right style="medium">
        <color theme="0" tint="-0.499984740745262"/>
      </right>
      <top style="thin">
        <color theme="0" tint="-0.24994659260841701"/>
      </top>
      <bottom style="thin">
        <color theme="0" tint="-0.24994659260841701"/>
      </bottom>
      <diagonal/>
    </border>
    <border>
      <left style="medium">
        <color theme="0" tint="-0.499984740745262"/>
      </left>
      <right/>
      <top style="medium">
        <color theme="0" tint="-0.24994659260841701"/>
      </top>
      <bottom/>
      <diagonal/>
    </border>
    <border>
      <left style="medium">
        <color theme="0" tint="-0.499984740745262"/>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499984740745262"/>
      </right>
      <top style="medium">
        <color theme="0" tint="-0.24994659260841701"/>
      </top>
      <bottom style="thin">
        <color theme="0" tint="-0.24994659260841701"/>
      </bottom>
      <diagonal/>
    </border>
    <border>
      <left style="medium">
        <color theme="0" tint="-0.499984740745262"/>
      </left>
      <right style="thin">
        <color theme="0" tint="-0.24994659260841701"/>
      </right>
      <top style="thin">
        <color theme="0" tint="-0.24994659260841701"/>
      </top>
      <bottom style="thin">
        <color theme="0" tint="-0.24994659260841701"/>
      </bottom>
      <diagonal/>
    </border>
    <border>
      <left style="medium">
        <color theme="0" tint="-0.499984740745262"/>
      </left>
      <right style="thin">
        <color theme="0" tint="-0.24994659260841701"/>
      </right>
      <top style="thin">
        <color theme="0" tint="-0.24994659260841701"/>
      </top>
      <bottom style="medium">
        <color theme="0" tint="-0.499984740745262"/>
      </bottom>
      <diagonal/>
    </border>
    <border>
      <left style="thin">
        <color theme="0" tint="-0.24994659260841701"/>
      </left>
      <right style="thin">
        <color theme="0" tint="-0.24994659260841701"/>
      </right>
      <top style="thin">
        <color theme="0" tint="-0.24994659260841701"/>
      </top>
      <bottom style="medium">
        <color theme="0" tint="-0.499984740745262"/>
      </bottom>
      <diagonal/>
    </border>
    <border>
      <left style="thin">
        <color theme="0" tint="-0.24994659260841701"/>
      </left>
      <right/>
      <top style="thin">
        <color theme="0" tint="-0.24994659260841701"/>
      </top>
      <bottom style="medium">
        <color theme="0" tint="-0.499984740745262"/>
      </bottom>
      <diagonal/>
    </border>
    <border>
      <left/>
      <right style="medium">
        <color theme="0" tint="-0.499984740745262"/>
      </right>
      <top style="thin">
        <color theme="0" tint="-0.24994659260841701"/>
      </top>
      <bottom style="medium">
        <color theme="0" tint="-0.499984740745262"/>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n">
        <color theme="0" tint="-0.24994659260841701"/>
      </left>
      <right style="thick">
        <color theme="0" tint="-0.499984740745262"/>
      </right>
      <top/>
      <bottom/>
      <diagonal/>
    </border>
    <border>
      <left style="medium">
        <color theme="8" tint="0.59996337778862885"/>
      </left>
      <right style="thick">
        <color theme="0" tint="-0.499984740745262"/>
      </right>
      <top/>
      <bottom/>
      <diagonal/>
    </border>
    <border>
      <left style="thick">
        <color theme="0" tint="-0.499984740745262"/>
      </left>
      <right/>
      <top style="medium">
        <color theme="0" tint="-0.24994659260841701"/>
      </top>
      <bottom style="medium">
        <color theme="0" tint="-0.24994659260841701"/>
      </bottom>
      <diagonal/>
    </border>
    <border>
      <left style="medium">
        <color theme="0" tint="-0.24994659260841701"/>
      </left>
      <right style="thick">
        <color theme="0" tint="-0.499984740745262"/>
      </right>
      <top style="medium">
        <color theme="0" tint="-0.24994659260841701"/>
      </top>
      <bottom style="medium">
        <color theme="0" tint="-0.24994659260841701"/>
      </bottom>
      <diagonal/>
    </border>
    <border>
      <left/>
      <right style="thick">
        <color theme="0" tint="-0.499984740745262"/>
      </right>
      <top style="medium">
        <color theme="0" tint="-0.24994659260841701"/>
      </top>
      <bottom style="medium">
        <color theme="0" tint="-0.24994659260841701"/>
      </bottom>
      <diagonal/>
    </border>
    <border>
      <left style="thick">
        <color theme="0" tint="-0.499984740745262"/>
      </left>
      <right/>
      <top style="medium">
        <color theme="0" tint="-0.24994659260841701"/>
      </top>
      <bottom/>
      <diagonal/>
    </border>
    <border>
      <left/>
      <right style="thick">
        <color theme="0" tint="-0.499984740745262"/>
      </right>
      <top style="medium">
        <color theme="0" tint="-0.24994659260841701"/>
      </top>
      <bottom style="thin">
        <color theme="0" tint="-0.24994659260841701"/>
      </bottom>
      <diagonal/>
    </border>
    <border>
      <left/>
      <right style="thick">
        <color theme="0" tint="-0.499984740745262"/>
      </right>
      <top style="thin">
        <color theme="0" tint="-0.24994659260841701"/>
      </top>
      <bottom style="thin">
        <color theme="0" tint="-0.24994659260841701"/>
      </bottom>
      <diagonal/>
    </border>
    <border>
      <left/>
      <right style="thick">
        <color theme="0" tint="-0.499984740745262"/>
      </right>
      <top style="medium">
        <color theme="0" tint="-0.24994659260841701"/>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7">
    <xf numFmtId="0" fontId="0" fillId="0" borderId="0"/>
    <xf numFmtId="0" fontId="14" fillId="0" borderId="0"/>
    <xf numFmtId="9" fontId="15" fillId="0" borderId="0" applyFont="0" applyFill="0" applyBorder="0" applyAlignment="0" applyProtection="0"/>
    <xf numFmtId="0" fontId="14" fillId="0" borderId="0"/>
    <xf numFmtId="0" fontId="15" fillId="0" borderId="0"/>
    <xf numFmtId="0" fontId="32" fillId="0" borderId="0"/>
    <xf numFmtId="0" fontId="14" fillId="0" borderId="0"/>
  </cellStyleXfs>
  <cellXfs count="255">
    <xf numFmtId="0" fontId="0" fillId="0" borderId="0" xfId="0"/>
    <xf numFmtId="0" fontId="1" fillId="0" borderId="0" xfId="0" applyFont="1"/>
    <xf numFmtId="0" fontId="22" fillId="0" borderId="0" xfId="0" applyFont="1"/>
    <xf numFmtId="0" fontId="3" fillId="9" borderId="0" xfId="0" applyFont="1" applyFill="1" applyAlignment="1">
      <alignment horizontal="center" vertical="center" wrapText="1"/>
    </xf>
    <xf numFmtId="0" fontId="10" fillId="0" borderId="0" xfId="0" applyFont="1"/>
    <xf numFmtId="0" fontId="2" fillId="2" borderId="1" xfId="0" applyFont="1" applyFill="1" applyBorder="1"/>
    <xf numFmtId="0" fontId="2" fillId="2" borderId="2" xfId="0" applyFont="1" applyFill="1" applyBorder="1"/>
    <xf numFmtId="0" fontId="3" fillId="4" borderId="3" xfId="0" applyFont="1" applyFill="1" applyBorder="1" applyAlignment="1">
      <alignment horizontal="center"/>
    </xf>
    <xf numFmtId="0" fontId="2" fillId="3" borderId="1" xfId="0" applyFont="1" applyFill="1" applyBorder="1"/>
    <xf numFmtId="0" fontId="2" fillId="3" borderId="2" xfId="0" applyFont="1" applyFill="1" applyBorder="1"/>
    <xf numFmtId="0" fontId="6" fillId="6" borderId="3" xfId="0" applyFont="1" applyFill="1" applyBorder="1" applyAlignment="1">
      <alignment horizontal="center" vertical="center"/>
    </xf>
    <xf numFmtId="0" fontId="8" fillId="8" borderId="12" xfId="0" applyFont="1" applyFill="1" applyBorder="1" applyAlignment="1">
      <alignment horizontal="center" vertical="top"/>
    </xf>
    <xf numFmtId="0" fontId="8" fillId="8" borderId="13" xfId="0" applyFont="1" applyFill="1" applyBorder="1" applyAlignment="1">
      <alignment horizontal="left" vertical="top"/>
    </xf>
    <xf numFmtId="0" fontId="30" fillId="0" borderId="18" xfId="0" applyFont="1" applyBorder="1" applyAlignment="1">
      <alignment vertical="top" wrapText="1"/>
    </xf>
    <xf numFmtId="0" fontId="30" fillId="0" borderId="19" xfId="0" applyFont="1" applyBorder="1" applyAlignment="1">
      <alignment vertical="top" wrapText="1"/>
    </xf>
    <xf numFmtId="0" fontId="2" fillId="7" borderId="1" xfId="0" applyFont="1" applyFill="1" applyBorder="1"/>
    <xf numFmtId="0" fontId="2" fillId="7" borderId="2" xfId="0" applyFont="1" applyFill="1" applyBorder="1"/>
    <xf numFmtId="0" fontId="6" fillId="19" borderId="3" xfId="0" applyFont="1" applyFill="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left" vertical="center"/>
    </xf>
    <xf numFmtId="0" fontId="7" fillId="5" borderId="3" xfId="0" applyFont="1" applyFill="1" applyBorder="1" applyAlignment="1">
      <alignment horizontal="center" vertical="center"/>
    </xf>
    <xf numFmtId="0" fontId="33" fillId="20" borderId="12" xfId="0" applyFont="1" applyFill="1" applyBorder="1" applyAlignment="1">
      <alignment horizontal="center" vertical="center"/>
    </xf>
    <xf numFmtId="0" fontId="33" fillId="20" borderId="13" xfId="0" applyFont="1" applyFill="1" applyBorder="1" applyAlignment="1">
      <alignment horizontal="left" vertical="center"/>
    </xf>
    <xf numFmtId="0" fontId="0" fillId="0" borderId="0" xfId="0" applyAlignment="1">
      <alignment horizontal="right" vertical="top"/>
    </xf>
    <xf numFmtId="0" fontId="0" fillId="0" borderId="0" xfId="0" applyAlignment="1">
      <alignment horizontal="center" vertical="center"/>
    </xf>
    <xf numFmtId="0" fontId="0" fillId="0" borderId="0" xfId="0" applyAlignment="1">
      <alignment horizontal="left" vertical="center" wrapText="1"/>
    </xf>
    <xf numFmtId="0" fontId="2" fillId="21" borderId="1" xfId="0" applyFont="1" applyFill="1" applyBorder="1"/>
    <xf numFmtId="0" fontId="2" fillId="21" borderId="2" xfId="0" applyFont="1" applyFill="1" applyBorder="1"/>
    <xf numFmtId="0" fontId="34" fillId="22" borderId="8" xfId="0" applyFont="1" applyFill="1" applyBorder="1" applyAlignment="1">
      <alignment horizontal="center" vertical="center"/>
    </xf>
    <xf numFmtId="0" fontId="34" fillId="22" borderId="9" xfId="0" applyFont="1" applyFill="1" applyBorder="1"/>
    <xf numFmtId="0" fontId="35" fillId="11" borderId="4" xfId="0" applyFont="1" applyFill="1" applyBorder="1" applyAlignment="1">
      <alignment horizontal="center" vertical="center"/>
    </xf>
    <xf numFmtId="0" fontId="35" fillId="11" borderId="5" xfId="0" applyFont="1" applyFill="1" applyBorder="1"/>
    <xf numFmtId="0" fontId="7" fillId="17" borderId="0" xfId="0" applyFont="1" applyFill="1"/>
    <xf numFmtId="0" fontId="7" fillId="5" borderId="0" xfId="0" applyFont="1" applyFill="1" applyAlignment="1">
      <alignment horizontal="left" vertical="center"/>
    </xf>
    <xf numFmtId="0" fontId="8" fillId="18" borderId="0" xfId="0" applyFont="1" applyFill="1"/>
    <xf numFmtId="0" fontId="33" fillId="19" borderId="0" xfId="0" applyFont="1" applyFill="1"/>
    <xf numFmtId="0" fontId="36" fillId="10" borderId="0" xfId="0" applyFont="1" applyFill="1" applyAlignment="1">
      <alignment vertical="center" wrapText="1"/>
    </xf>
    <xf numFmtId="0" fontId="36" fillId="10" borderId="0" xfId="0" quotePrefix="1" applyFont="1" applyFill="1" applyAlignment="1">
      <alignment vertical="center" wrapText="1"/>
    </xf>
    <xf numFmtId="0" fontId="38" fillId="10" borderId="5" xfId="0" applyFont="1" applyFill="1" applyBorder="1"/>
    <xf numFmtId="0" fontId="1" fillId="0" borderId="0" xfId="0" applyFont="1" applyAlignment="1">
      <alignment horizontal="center" vertical="center"/>
    </xf>
    <xf numFmtId="0" fontId="1" fillId="0" borderId="0" xfId="0" applyFont="1" applyAlignment="1">
      <alignment horizontal="left" vertical="center" wrapText="1"/>
    </xf>
    <xf numFmtId="0" fontId="42" fillId="0" borderId="23" xfId="0" applyFont="1" applyBorder="1" applyAlignment="1">
      <alignment horizontal="center" vertical="center"/>
    </xf>
    <xf numFmtId="0" fontId="42" fillId="0" borderId="24" xfId="0" applyFont="1" applyBorder="1" applyAlignment="1">
      <alignment horizontal="center" vertical="center"/>
    </xf>
    <xf numFmtId="0" fontId="42" fillId="0" borderId="24" xfId="0" applyFont="1" applyBorder="1" applyAlignment="1">
      <alignment horizontal="left" vertical="center" wrapText="1"/>
    </xf>
    <xf numFmtId="44" fontId="42" fillId="0" borderId="25" xfId="0" applyNumberFormat="1" applyFont="1" applyBorder="1" applyAlignment="1">
      <alignment horizontal="center" vertical="center"/>
    </xf>
    <xf numFmtId="0" fontId="42" fillId="0" borderId="26" xfId="0" applyFont="1" applyBorder="1" applyAlignment="1">
      <alignment horizontal="center" vertical="center"/>
    </xf>
    <xf numFmtId="0" fontId="42" fillId="0" borderId="27" xfId="0" applyFont="1" applyBorder="1" applyAlignment="1">
      <alignment horizontal="center" vertical="center"/>
    </xf>
    <xf numFmtId="0" fontId="42" fillId="0" borderId="27" xfId="0" applyFont="1" applyBorder="1" applyAlignment="1">
      <alignment horizontal="left" vertical="center" wrapText="1"/>
    </xf>
    <xf numFmtId="44" fontId="42" fillId="0" borderId="28" xfId="0" applyNumberFormat="1" applyFont="1" applyBorder="1" applyAlignment="1">
      <alignment horizontal="center" vertical="center"/>
    </xf>
    <xf numFmtId="0" fontId="42" fillId="0" borderId="29" xfId="0" applyFont="1" applyBorder="1" applyAlignment="1">
      <alignment horizontal="center" vertical="center"/>
    </xf>
    <xf numFmtId="0" fontId="42" fillId="0" borderId="30" xfId="0" applyFont="1" applyBorder="1" applyAlignment="1">
      <alignment horizontal="center" vertical="center"/>
    </xf>
    <xf numFmtId="0" fontId="42" fillId="0" borderId="30" xfId="0" applyFont="1" applyBorder="1" applyAlignment="1">
      <alignment horizontal="left" vertical="center" wrapText="1"/>
    </xf>
    <xf numFmtId="44" fontId="42" fillId="0" borderId="31" xfId="0" applyNumberFormat="1" applyFont="1" applyBorder="1" applyAlignment="1">
      <alignment horizontal="center" vertical="center"/>
    </xf>
    <xf numFmtId="0" fontId="41" fillId="2" borderId="33" xfId="0" applyFont="1" applyFill="1" applyBorder="1" applyAlignment="1">
      <alignment horizontal="left" wrapText="1"/>
    </xf>
    <xf numFmtId="0" fontId="41" fillId="2" borderId="34" xfId="0" applyFont="1" applyFill="1" applyBorder="1" applyAlignment="1">
      <alignment horizontal="left" wrapText="1"/>
    </xf>
    <xf numFmtId="0" fontId="41" fillId="2" borderId="34" xfId="0" applyFont="1" applyFill="1" applyBorder="1" applyAlignment="1">
      <alignment horizontal="center" wrapText="1"/>
    </xf>
    <xf numFmtId="164" fontId="41" fillId="2" borderId="34" xfId="0" applyNumberFormat="1" applyFont="1" applyFill="1" applyBorder="1" applyAlignment="1">
      <alignment horizontal="center" wrapText="1"/>
    </xf>
    <xf numFmtId="164" fontId="41" fillId="2" borderId="35" xfId="0" applyNumberFormat="1" applyFont="1" applyFill="1" applyBorder="1" applyAlignment="1">
      <alignment horizontal="center" wrapText="1"/>
    </xf>
    <xf numFmtId="44" fontId="43" fillId="0" borderId="38" xfId="0" applyNumberFormat="1" applyFont="1" applyBorder="1" applyAlignment="1">
      <alignment horizontal="center" vertical="center"/>
    </xf>
    <xf numFmtId="0" fontId="42" fillId="0" borderId="39" xfId="0" applyFont="1" applyBorder="1" applyAlignment="1">
      <alignment horizontal="center" vertical="center"/>
    </xf>
    <xf numFmtId="0" fontId="42" fillId="0" borderId="40" xfId="0" applyFont="1" applyBorder="1" applyAlignment="1">
      <alignment horizontal="center" vertical="center"/>
    </xf>
    <xf numFmtId="0" fontId="42" fillId="0" borderId="40" xfId="0" applyFont="1" applyBorder="1" applyAlignment="1">
      <alignment horizontal="left" vertical="center" wrapText="1"/>
    </xf>
    <xf numFmtId="44" fontId="42" fillId="0" borderId="41" xfId="0" applyNumberFormat="1" applyFont="1" applyBorder="1" applyAlignment="1">
      <alignment horizontal="center" vertical="center"/>
    </xf>
    <xf numFmtId="0" fontId="42" fillId="0" borderId="42" xfId="0" applyFont="1" applyBorder="1" applyAlignment="1">
      <alignment horizontal="center" vertical="center"/>
    </xf>
    <xf numFmtId="0" fontId="42" fillId="0" borderId="43" xfId="0" applyFont="1" applyBorder="1" applyAlignment="1">
      <alignment horizontal="center" vertical="center"/>
    </xf>
    <xf numFmtId="0" fontId="42" fillId="0" borderId="43" xfId="0" applyFont="1" applyBorder="1" applyAlignment="1">
      <alignment horizontal="left" vertical="center" wrapText="1"/>
    </xf>
    <xf numFmtId="44" fontId="42" fillId="0" borderId="44" xfId="0" applyNumberFormat="1" applyFont="1" applyBorder="1" applyAlignment="1">
      <alignment horizontal="center" vertical="center"/>
    </xf>
    <xf numFmtId="0" fontId="41" fillId="3" borderId="45" xfId="0" applyFont="1" applyFill="1" applyBorder="1" applyAlignment="1">
      <alignment horizontal="left" wrapText="1"/>
    </xf>
    <xf numFmtId="0" fontId="41" fillId="3" borderId="46" xfId="0" applyFont="1" applyFill="1" applyBorder="1" applyAlignment="1">
      <alignment horizontal="left" wrapText="1"/>
    </xf>
    <xf numFmtId="0" fontId="41" fillId="3" borderId="46" xfId="0" applyFont="1" applyFill="1" applyBorder="1" applyAlignment="1">
      <alignment horizontal="center" wrapText="1"/>
    </xf>
    <xf numFmtId="164" fontId="41" fillId="3" borderId="46" xfId="0" applyNumberFormat="1" applyFont="1" applyFill="1" applyBorder="1" applyAlignment="1">
      <alignment horizontal="center" wrapText="1"/>
    </xf>
    <xf numFmtId="164" fontId="41" fillId="3" borderId="47" xfId="0" applyNumberFormat="1" applyFont="1" applyFill="1" applyBorder="1" applyAlignment="1">
      <alignment horizontal="center" wrapText="1"/>
    </xf>
    <xf numFmtId="0" fontId="21" fillId="2" borderId="36" xfId="0" applyFont="1" applyFill="1" applyBorder="1" applyAlignment="1">
      <alignment horizontal="center" vertical="center"/>
    </xf>
    <xf numFmtId="0" fontId="25" fillId="26" borderId="2" xfId="0" applyFont="1" applyFill="1" applyBorder="1" applyAlignment="1">
      <alignment horizontal="left"/>
    </xf>
    <xf numFmtId="0" fontId="36" fillId="10" borderId="0" xfId="0" applyFont="1" applyFill="1" applyAlignment="1">
      <alignment vertical="top" wrapText="1"/>
    </xf>
    <xf numFmtId="0" fontId="47" fillId="10" borderId="0" xfId="0" applyFont="1" applyFill="1" applyAlignment="1">
      <alignment vertical="top" wrapText="1"/>
    </xf>
    <xf numFmtId="0" fontId="42" fillId="0" borderId="48" xfId="0" applyFont="1" applyBorder="1" applyAlignment="1">
      <alignment horizontal="center" vertical="center"/>
    </xf>
    <xf numFmtId="0" fontId="42" fillId="0" borderId="49" xfId="0" applyFont="1" applyBorder="1" applyAlignment="1">
      <alignment horizontal="center" vertical="center"/>
    </xf>
    <xf numFmtId="0" fontId="42" fillId="0" borderId="49" xfId="0" applyFont="1" applyBorder="1" applyAlignment="1">
      <alignment horizontal="left" vertical="center" wrapText="1"/>
    </xf>
    <xf numFmtId="44" fontId="42" fillId="0" borderId="50" xfId="0" applyNumberFormat="1" applyFont="1" applyBorder="1" applyAlignment="1">
      <alignment horizontal="center" vertical="center"/>
    </xf>
    <xf numFmtId="0" fontId="42" fillId="0" borderId="51" xfId="0" applyFont="1" applyBorder="1" applyAlignment="1">
      <alignment horizontal="center" vertical="center"/>
    </xf>
    <xf numFmtId="0" fontId="42" fillId="0" borderId="52" xfId="0" applyFont="1" applyBorder="1" applyAlignment="1">
      <alignment horizontal="center" vertical="center"/>
    </xf>
    <xf numFmtId="0" fontId="42" fillId="0" borderId="52" xfId="0" applyFont="1" applyBorder="1" applyAlignment="1">
      <alignment horizontal="left" vertical="center" wrapText="1"/>
    </xf>
    <xf numFmtId="44" fontId="42" fillId="0" borderId="53" xfId="0" applyNumberFormat="1" applyFont="1" applyBorder="1" applyAlignment="1">
      <alignment horizontal="center" vertical="center"/>
    </xf>
    <xf numFmtId="0" fontId="21" fillId="7" borderId="54" xfId="0" applyFont="1" applyFill="1" applyBorder="1" applyAlignment="1">
      <alignment horizontal="center" vertical="center"/>
    </xf>
    <xf numFmtId="44" fontId="44" fillId="0" borderId="56" xfId="0" applyNumberFormat="1" applyFont="1" applyBorder="1" applyAlignment="1">
      <alignment horizontal="center" vertical="center"/>
    </xf>
    <xf numFmtId="0" fontId="21" fillId="3" borderId="57" xfId="0" applyFont="1" applyFill="1" applyBorder="1" applyAlignment="1">
      <alignment horizontal="center" vertical="center"/>
    </xf>
    <xf numFmtId="44" fontId="23" fillId="0" borderId="59" xfId="0" applyNumberFormat="1" applyFont="1" applyBorder="1" applyAlignment="1">
      <alignment horizontal="center" vertical="center"/>
    </xf>
    <xf numFmtId="0" fontId="41" fillId="7" borderId="60" xfId="0" applyFont="1" applyFill="1" applyBorder="1" applyAlignment="1">
      <alignment horizontal="left" wrapText="1"/>
    </xf>
    <xf numFmtId="0" fontId="41" fillId="7" borderId="61" xfId="0" applyFont="1" applyFill="1" applyBorder="1" applyAlignment="1">
      <alignment horizontal="left" wrapText="1"/>
    </xf>
    <xf numFmtId="0" fontId="41" fillId="7" borderId="61" xfId="0" applyFont="1" applyFill="1" applyBorder="1" applyAlignment="1">
      <alignment horizontal="center" wrapText="1"/>
    </xf>
    <xf numFmtId="164" fontId="41" fillId="7" borderId="61" xfId="0" applyNumberFormat="1" applyFont="1" applyFill="1" applyBorder="1" applyAlignment="1">
      <alignment horizontal="center" wrapText="1"/>
    </xf>
    <xf numFmtId="164" fontId="41" fillId="7" borderId="62" xfId="0" applyNumberFormat="1" applyFont="1" applyFill="1" applyBorder="1" applyAlignment="1">
      <alignment horizontal="center" wrapText="1"/>
    </xf>
    <xf numFmtId="0" fontId="36" fillId="10" borderId="64" xfId="0" applyFont="1" applyFill="1" applyBorder="1" applyAlignment="1">
      <alignment vertical="center" wrapText="1"/>
    </xf>
    <xf numFmtId="0" fontId="37" fillId="10" borderId="65" xfId="0" applyFont="1" applyFill="1" applyBorder="1" applyAlignment="1">
      <alignment vertical="center" wrapText="1"/>
    </xf>
    <xf numFmtId="0" fontId="37" fillId="10" borderId="67" xfId="0" applyFont="1" applyFill="1" applyBorder="1" applyAlignment="1">
      <alignment vertical="center" wrapText="1"/>
    </xf>
    <xf numFmtId="0" fontId="38" fillId="10" borderId="68" xfId="0" applyFont="1" applyFill="1" applyBorder="1"/>
    <xf numFmtId="0" fontId="2" fillId="2" borderId="73" xfId="0" applyFont="1" applyFill="1" applyBorder="1" applyAlignment="1">
      <alignment horizontal="center" wrapText="1"/>
    </xf>
    <xf numFmtId="0" fontId="6" fillId="4" borderId="67" xfId="0" applyFont="1" applyFill="1" applyBorder="1"/>
    <xf numFmtId="44" fontId="6" fillId="14" borderId="76" xfId="0" applyNumberFormat="1" applyFont="1" applyFill="1" applyBorder="1" applyAlignment="1">
      <alignment vertical="center"/>
    </xf>
    <xf numFmtId="44" fontId="6" fillId="16" borderId="76" xfId="0" applyNumberFormat="1" applyFont="1" applyFill="1" applyBorder="1" applyAlignment="1">
      <alignment vertical="center"/>
    </xf>
    <xf numFmtId="44" fontId="7" fillId="5" borderId="77" xfId="0" applyNumberFormat="1" applyFont="1" applyFill="1" applyBorder="1" applyAlignment="1">
      <alignment vertical="center"/>
    </xf>
    <xf numFmtId="44" fontId="5" fillId="5" borderId="67" xfId="0" applyNumberFormat="1" applyFont="1" applyFill="1" applyBorder="1"/>
    <xf numFmtId="0" fontId="2" fillId="3" borderId="73" xfId="0" applyFont="1" applyFill="1" applyBorder="1" applyAlignment="1">
      <alignment horizontal="center" wrapText="1"/>
    </xf>
    <xf numFmtId="0" fontId="6" fillId="6" borderId="67" xfId="0" applyFont="1" applyFill="1" applyBorder="1"/>
    <xf numFmtId="44" fontId="4" fillId="8" borderId="67" xfId="0" applyNumberFormat="1" applyFont="1" applyFill="1" applyBorder="1"/>
    <xf numFmtId="0" fontId="2" fillId="7" borderId="73" xfId="0" applyFont="1" applyFill="1" applyBorder="1" applyAlignment="1">
      <alignment horizontal="center" wrapText="1"/>
    </xf>
    <xf numFmtId="0" fontId="6" fillId="19" borderId="67" xfId="0" applyFont="1" applyFill="1" applyBorder="1"/>
    <xf numFmtId="44" fontId="33" fillId="20" borderId="80" xfId="0" applyNumberFormat="1" applyFont="1" applyFill="1" applyBorder="1" applyAlignment="1">
      <alignment vertical="center"/>
    </xf>
    <xf numFmtId="44" fontId="4" fillId="20" borderId="67" xfId="0" applyNumberFormat="1" applyFont="1" applyFill="1" applyBorder="1"/>
    <xf numFmtId="0" fontId="13" fillId="0" borderId="74" xfId="0" applyFont="1" applyBorder="1" applyAlignment="1">
      <alignment vertical="center" textRotation="90"/>
    </xf>
    <xf numFmtId="0" fontId="2" fillId="21" borderId="73" xfId="0" applyFont="1" applyFill="1" applyBorder="1" applyAlignment="1">
      <alignment horizontal="center" vertical="center" wrapText="1"/>
    </xf>
    <xf numFmtId="44" fontId="26" fillId="23" borderId="75" xfId="0" applyNumberFormat="1" applyFont="1" applyFill="1" applyBorder="1"/>
    <xf numFmtId="0" fontId="13" fillId="0" borderId="78" xfId="0" applyFont="1" applyBorder="1" applyAlignment="1">
      <alignment vertical="center" textRotation="90"/>
    </xf>
    <xf numFmtId="44" fontId="26" fillId="24" borderId="69" xfId="0" applyNumberFormat="1" applyFont="1" applyFill="1" applyBorder="1"/>
    <xf numFmtId="0" fontId="1" fillId="0" borderId="66" xfId="0" applyFont="1" applyBorder="1" applyAlignment="1">
      <alignment horizontal="right" wrapText="1"/>
    </xf>
    <xf numFmtId="0" fontId="1" fillId="0" borderId="68" xfId="0" applyFont="1" applyBorder="1"/>
    <xf numFmtId="0" fontId="1" fillId="0" borderId="83" xfId="0" applyFont="1" applyBorder="1" applyAlignment="1">
      <alignment horizontal="right" wrapText="1"/>
    </xf>
    <xf numFmtId="0" fontId="30" fillId="9" borderId="84" xfId="0" applyFont="1" applyFill="1" applyBorder="1" applyAlignment="1">
      <alignment horizontal="center" vertical="top" wrapText="1"/>
    </xf>
    <xf numFmtId="0" fontId="30" fillId="14" borderId="86" xfId="0" applyFont="1" applyFill="1" applyBorder="1" applyAlignment="1">
      <alignment horizontal="center" vertical="top" wrapText="1"/>
    </xf>
    <xf numFmtId="0" fontId="30" fillId="16" borderId="86" xfId="0" applyFont="1" applyFill="1" applyBorder="1" applyAlignment="1">
      <alignment horizontal="center" vertical="top" wrapText="1"/>
    </xf>
    <xf numFmtId="0" fontId="31" fillId="23" borderId="86" xfId="0" applyFont="1" applyFill="1" applyBorder="1" applyAlignment="1">
      <alignment horizontal="center" vertical="top" wrapText="1"/>
    </xf>
    <xf numFmtId="0" fontId="31" fillId="24" borderId="87" xfId="0" applyFont="1" applyFill="1" applyBorder="1" applyAlignment="1">
      <alignment horizontal="center" vertical="top" wrapText="1"/>
    </xf>
    <xf numFmtId="0" fontId="30" fillId="0" borderId="88" xfId="0" applyFont="1" applyBorder="1" applyAlignment="1">
      <alignment vertical="top" wrapText="1"/>
    </xf>
    <xf numFmtId="0" fontId="18" fillId="10" borderId="93" xfId="0" applyFont="1" applyFill="1" applyBorder="1" applyAlignment="1">
      <alignment horizontal="left" wrapText="1"/>
    </xf>
    <xf numFmtId="0" fontId="47" fillId="10" borderId="94" xfId="0" applyFont="1" applyFill="1" applyBorder="1" applyAlignment="1">
      <alignment vertical="top" wrapText="1"/>
    </xf>
    <xf numFmtId="0" fontId="36" fillId="10" borderId="95" xfId="0" applyFont="1" applyFill="1" applyBorder="1" applyAlignment="1">
      <alignment vertical="top" wrapText="1"/>
    </xf>
    <xf numFmtId="0" fontId="36" fillId="10" borderId="95" xfId="0" applyFont="1" applyFill="1" applyBorder="1" applyAlignment="1">
      <alignment vertical="center" wrapText="1"/>
    </xf>
    <xf numFmtId="0" fontId="36" fillId="10" borderId="95" xfId="0" quotePrefix="1" applyFont="1" applyFill="1" applyBorder="1" applyAlignment="1">
      <alignment vertical="center" wrapText="1"/>
    </xf>
    <xf numFmtId="0" fontId="0" fillId="0" borderId="94" xfId="0" applyBorder="1"/>
    <xf numFmtId="0" fontId="17" fillId="7" borderId="96" xfId="0" applyFont="1" applyFill="1" applyBorder="1" applyAlignment="1">
      <alignment horizontal="center" vertical="center" wrapText="1"/>
    </xf>
    <xf numFmtId="44" fontId="18" fillId="13" borderId="97" xfId="0" applyNumberFormat="1" applyFont="1" applyFill="1" applyBorder="1" applyAlignment="1">
      <alignment horizontal="center" wrapText="1"/>
    </xf>
    <xf numFmtId="0" fontId="20" fillId="7" borderId="95" xfId="0" applyFont="1" applyFill="1" applyBorder="1" applyAlignment="1">
      <alignment horizontal="center"/>
    </xf>
    <xf numFmtId="0" fontId="2" fillId="23" borderId="94" xfId="0" applyFont="1" applyFill="1" applyBorder="1"/>
    <xf numFmtId="0" fontId="2" fillId="23" borderId="0" xfId="0" applyFont="1" applyFill="1"/>
    <xf numFmtId="164" fontId="2" fillId="23" borderId="97" xfId="0" applyNumberFormat="1" applyFont="1" applyFill="1" applyBorder="1"/>
    <xf numFmtId="0" fontId="1" fillId="0" borderId="94" xfId="0" applyFont="1" applyBorder="1"/>
    <xf numFmtId="2" fontId="1" fillId="10" borderId="97" xfId="2" applyNumberFormat="1" applyFont="1" applyFill="1" applyBorder="1" applyProtection="1">
      <protection locked="0"/>
    </xf>
    <xf numFmtId="164" fontId="1" fillId="0" borderId="97" xfId="0" applyNumberFormat="1" applyFont="1" applyBorder="1"/>
    <xf numFmtId="0" fontId="1" fillId="8" borderId="94" xfId="0" applyFont="1" applyFill="1" applyBorder="1"/>
    <xf numFmtId="0" fontId="1" fillId="8" borderId="0" xfId="0" applyFont="1" applyFill="1"/>
    <xf numFmtId="0" fontId="1" fillId="8" borderId="97" xfId="0" applyFont="1" applyFill="1" applyBorder="1"/>
    <xf numFmtId="0" fontId="0" fillId="14" borderId="94" xfId="0" applyFill="1" applyBorder="1"/>
    <xf numFmtId="0" fontId="0" fillId="14" borderId="0" xfId="0" applyFill="1"/>
    <xf numFmtId="164" fontId="1" fillId="8" borderId="97" xfId="0" applyNumberFormat="1" applyFont="1" applyFill="1" applyBorder="1"/>
    <xf numFmtId="44" fontId="23" fillId="15" borderId="99" xfId="0" applyNumberFormat="1" applyFont="1" applyFill="1" applyBorder="1"/>
    <xf numFmtId="0" fontId="1" fillId="0" borderId="101" xfId="0" applyFont="1" applyBorder="1" applyAlignment="1">
      <alignment horizontal="right"/>
    </xf>
    <xf numFmtId="0" fontId="1" fillId="0" borderId="94" xfId="0" applyFont="1" applyBorder="1" applyAlignment="1">
      <alignment horizontal="right"/>
    </xf>
    <xf numFmtId="0" fontId="25" fillId="26" borderId="101" xfId="0" applyFont="1" applyFill="1" applyBorder="1" applyAlignment="1">
      <alignment horizontal="left"/>
    </xf>
    <xf numFmtId="0" fontId="16" fillId="26" borderId="104" xfId="0" applyFont="1" applyFill="1" applyBorder="1"/>
    <xf numFmtId="0" fontId="1" fillId="10" borderId="94" xfId="0" applyFont="1" applyFill="1" applyBorder="1" applyAlignment="1">
      <alignment horizontal="left"/>
    </xf>
    <xf numFmtId="0" fontId="1" fillId="10" borderId="0" xfId="0" applyFont="1" applyFill="1" applyAlignment="1">
      <alignment horizontal="left"/>
    </xf>
    <xf numFmtId="0" fontId="0" fillId="10" borderId="95" xfId="0" applyFill="1" applyBorder="1"/>
    <xf numFmtId="0" fontId="1" fillId="12" borderId="94" xfId="0" applyFont="1" applyFill="1" applyBorder="1" applyAlignment="1">
      <alignment horizontal="left"/>
    </xf>
    <xf numFmtId="0" fontId="1" fillId="12" borderId="0" xfId="0" applyFont="1" applyFill="1" applyAlignment="1">
      <alignment horizontal="left"/>
    </xf>
    <xf numFmtId="0" fontId="0" fillId="12" borderId="95" xfId="0" applyFill="1" applyBorder="1"/>
    <xf numFmtId="0" fontId="25" fillId="27" borderId="105" xfId="0" applyFont="1" applyFill="1" applyBorder="1"/>
    <xf numFmtId="0" fontId="25" fillId="27" borderId="106" xfId="0" applyFont="1" applyFill="1" applyBorder="1"/>
    <xf numFmtId="0" fontId="16" fillId="27" borderId="107" xfId="0" applyFont="1" applyFill="1" applyBorder="1"/>
    <xf numFmtId="164" fontId="42" fillId="8" borderId="40" xfId="0" applyNumberFormat="1" applyFont="1" applyFill="1" applyBorder="1" applyAlignment="1" applyProtection="1">
      <alignment horizontal="center" vertical="center"/>
      <protection locked="0"/>
    </xf>
    <xf numFmtId="164" fontId="42" fillId="8" borderId="43" xfId="0" applyNumberFormat="1" applyFont="1" applyFill="1" applyBorder="1" applyAlignment="1" applyProtection="1">
      <alignment horizontal="center" vertical="center"/>
      <protection locked="0"/>
    </xf>
    <xf numFmtId="164" fontId="42" fillId="20" borderId="49" xfId="0" applyNumberFormat="1" applyFont="1" applyFill="1" applyBorder="1" applyAlignment="1" applyProtection="1">
      <alignment horizontal="center" vertical="center"/>
      <protection locked="0"/>
    </xf>
    <xf numFmtId="164" fontId="42" fillId="20" borderId="52" xfId="0" applyNumberFormat="1" applyFont="1" applyFill="1" applyBorder="1" applyAlignment="1" applyProtection="1">
      <alignment horizontal="center" vertical="center"/>
      <protection locked="0"/>
    </xf>
    <xf numFmtId="164" fontId="42" fillId="5" borderId="27" xfId="0" applyNumberFormat="1" applyFont="1" applyFill="1" applyBorder="1" applyAlignment="1" applyProtection="1">
      <alignment horizontal="center" vertical="center"/>
      <protection locked="0"/>
    </xf>
    <xf numFmtId="164" fontId="42" fillId="5" borderId="30" xfId="0" applyNumberFormat="1" applyFont="1" applyFill="1" applyBorder="1" applyAlignment="1" applyProtection="1">
      <alignment horizontal="center" vertical="center"/>
      <protection locked="0"/>
    </xf>
    <xf numFmtId="164" fontId="42" fillId="5" borderId="24" xfId="0" applyNumberFormat="1" applyFont="1" applyFill="1" applyBorder="1" applyAlignment="1" applyProtection="1">
      <alignment horizontal="center" vertical="center"/>
      <protection locked="0"/>
    </xf>
    <xf numFmtId="0" fontId="18" fillId="10" borderId="91" xfId="0" applyFont="1" applyFill="1" applyBorder="1" applyAlignment="1">
      <alignment vertical="top" wrapText="1"/>
    </xf>
    <xf numFmtId="0" fontId="47" fillId="10" borderId="94" xfId="0" applyFont="1" applyFill="1" applyBorder="1" applyAlignment="1">
      <alignment vertical="top"/>
    </xf>
    <xf numFmtId="0" fontId="18" fillId="10" borderId="92" xfId="0" applyFont="1" applyFill="1" applyBorder="1" applyAlignment="1">
      <alignment vertical="top" wrapText="1"/>
    </xf>
    <xf numFmtId="0" fontId="47" fillId="10" borderId="0" xfId="0" applyFont="1" applyFill="1" applyAlignment="1">
      <alignment vertical="top"/>
    </xf>
    <xf numFmtId="0" fontId="47" fillId="10" borderId="0" xfId="0" quotePrefix="1" applyFont="1" applyFill="1" applyAlignment="1">
      <alignment vertical="top" wrapText="1"/>
    </xf>
    <xf numFmtId="44" fontId="6" fillId="14" borderId="76" xfId="0" applyNumberFormat="1" applyFont="1" applyFill="1" applyBorder="1"/>
    <xf numFmtId="44" fontId="6" fillId="16" borderId="76" xfId="0" applyNumberFormat="1" applyFont="1" applyFill="1" applyBorder="1"/>
    <xf numFmtId="44" fontId="8" fillId="8" borderId="80" xfId="0" applyNumberFormat="1" applyFont="1" applyFill="1" applyBorder="1"/>
    <xf numFmtId="44" fontId="9" fillId="9" borderId="75" xfId="0" applyNumberFormat="1" applyFont="1" applyFill="1" applyBorder="1" applyAlignment="1">
      <alignment vertical="center"/>
    </xf>
    <xf numFmtId="44" fontId="9" fillId="9" borderId="75" xfId="0" applyNumberFormat="1" applyFont="1" applyFill="1" applyBorder="1"/>
    <xf numFmtId="0" fontId="30" fillId="0" borderId="20" xfId="0" applyFont="1" applyBorder="1" applyAlignment="1">
      <alignment horizontal="left" vertical="top" wrapText="1"/>
    </xf>
    <xf numFmtId="0" fontId="30" fillId="0" borderId="82" xfId="0" applyFont="1" applyBorder="1" applyAlignment="1">
      <alignment horizontal="left" vertical="top" wrapText="1"/>
    </xf>
    <xf numFmtId="0" fontId="30" fillId="0" borderId="89" xfId="0" applyFont="1" applyBorder="1" applyAlignment="1">
      <alignment horizontal="left" vertical="top" wrapText="1"/>
    </xf>
    <xf numFmtId="0" fontId="30" fillId="0" borderId="90" xfId="0" applyFont="1" applyBorder="1" applyAlignment="1">
      <alignment horizontal="left" vertical="top" wrapText="1"/>
    </xf>
    <xf numFmtId="0" fontId="3" fillId="9" borderId="7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71" xfId="0" applyFont="1" applyFill="1" applyBorder="1" applyAlignment="1">
      <alignment horizontal="center" vertical="center" wrapText="1"/>
    </xf>
    <xf numFmtId="0" fontId="28" fillId="0" borderId="68" xfId="0" applyFont="1" applyBorder="1" applyAlignment="1">
      <alignment horizontal="left" vertical="top" wrapText="1"/>
    </xf>
    <xf numFmtId="0" fontId="28" fillId="0" borderId="5" xfId="0" applyFont="1" applyBorder="1" applyAlignment="1">
      <alignment horizontal="left" vertical="top" wrapText="1"/>
    </xf>
    <xf numFmtId="0" fontId="28" fillId="0" borderId="69" xfId="0" applyFont="1" applyBorder="1" applyAlignment="1">
      <alignment horizontal="left" vertical="top" wrapText="1"/>
    </xf>
    <xf numFmtId="0" fontId="30" fillId="0" borderId="18" xfId="0" applyFont="1" applyBorder="1" applyAlignment="1">
      <alignment horizontal="left" vertical="top" wrapText="1"/>
    </xf>
    <xf numFmtId="0" fontId="30" fillId="0" borderId="85" xfId="0" applyFont="1" applyBorder="1" applyAlignment="1">
      <alignment horizontal="left" vertical="top" wrapText="1"/>
    </xf>
    <xf numFmtId="14" fontId="45" fillId="0" borderId="16" xfId="0" applyNumberFormat="1" applyFont="1" applyBorder="1" applyAlignment="1" applyProtection="1">
      <alignment horizontal="center"/>
      <protection locked="0"/>
    </xf>
    <xf numFmtId="0" fontId="45" fillId="0" borderId="16" xfId="0" applyFont="1" applyBorder="1" applyAlignment="1" applyProtection="1">
      <alignment horizontal="center"/>
      <protection locked="0"/>
    </xf>
    <xf numFmtId="0" fontId="45" fillId="0" borderId="82"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80" xfId="0" applyFont="1" applyBorder="1" applyAlignment="1" applyProtection="1">
      <alignment horizontal="center"/>
      <protection locked="0"/>
    </xf>
    <xf numFmtId="0" fontId="45" fillId="0" borderId="15" xfId="0" applyFont="1" applyBorder="1" applyAlignment="1" applyProtection="1">
      <alignment horizontal="center"/>
      <protection locked="0"/>
    </xf>
    <xf numFmtId="0" fontId="45" fillId="0" borderId="81" xfId="0" applyFont="1" applyBorder="1" applyAlignment="1" applyProtection="1">
      <alignment horizontal="center"/>
      <protection locked="0"/>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11" fillId="0" borderId="72" xfId="0" applyFont="1" applyBorder="1" applyAlignment="1">
      <alignment horizontal="center" vertical="center" textRotation="90" wrapText="1"/>
    </xf>
    <xf numFmtId="0" fontId="11" fillId="0" borderId="74" xfId="0" applyFont="1" applyBorder="1" applyAlignment="1">
      <alignment horizontal="center" vertical="center" textRotation="90"/>
    </xf>
    <xf numFmtId="0" fontId="11" fillId="0" borderId="78" xfId="0" applyFont="1" applyBorder="1" applyAlignment="1">
      <alignment horizontal="center" vertical="center" textRotation="90"/>
    </xf>
    <xf numFmtId="0" fontId="12" fillId="0" borderId="79" xfId="0" applyFont="1" applyBorder="1" applyAlignment="1">
      <alignment horizontal="center" vertical="center" textRotation="90" wrapText="1"/>
    </xf>
    <xf numFmtId="0" fontId="3" fillId="9" borderId="70" xfId="0" applyFont="1" applyFill="1" applyBorder="1" applyAlignment="1">
      <alignment horizontal="center" wrapText="1"/>
    </xf>
    <xf numFmtId="0" fontId="3" fillId="9" borderId="7" xfId="0" applyFont="1" applyFill="1" applyBorder="1" applyAlignment="1">
      <alignment horizontal="center" wrapText="1"/>
    </xf>
    <xf numFmtId="0" fontId="3" fillId="9" borderId="71" xfId="0" applyFont="1" applyFill="1" applyBorder="1" applyAlignment="1">
      <alignment horizontal="center" wrapText="1"/>
    </xf>
    <xf numFmtId="0" fontId="4" fillId="20" borderId="6" xfId="0" applyFont="1" applyFill="1" applyBorder="1" applyAlignment="1">
      <alignment horizontal="center" vertical="center"/>
    </xf>
    <xf numFmtId="0" fontId="4" fillId="20" borderId="7" xfId="0" applyFont="1" applyFill="1" applyBorder="1" applyAlignment="1">
      <alignment horizontal="center" vertical="center"/>
    </xf>
    <xf numFmtId="0" fontId="36" fillId="10" borderId="63" xfId="0" applyFont="1" applyFill="1" applyBorder="1" applyAlignment="1">
      <alignment horizontal="left" vertical="top" wrapText="1"/>
    </xf>
    <xf numFmtId="0" fontId="36" fillId="10" borderId="64" xfId="0" applyFont="1" applyFill="1" applyBorder="1" applyAlignment="1">
      <alignment horizontal="left" vertical="top" wrapText="1"/>
    </xf>
    <xf numFmtId="0" fontId="36" fillId="10" borderId="66" xfId="0" applyFont="1" applyFill="1" applyBorder="1" applyAlignment="1">
      <alignment horizontal="left" vertical="center"/>
    </xf>
    <xf numFmtId="0" fontId="36" fillId="10" borderId="0" xfId="0" applyFont="1" applyFill="1" applyAlignment="1">
      <alignment horizontal="left" vertical="center"/>
    </xf>
    <xf numFmtId="0" fontId="36" fillId="10" borderId="66" xfId="0" applyFont="1" applyFill="1" applyBorder="1" applyAlignment="1">
      <alignment horizontal="left" vertical="center" wrapText="1"/>
    </xf>
    <xf numFmtId="0" fontId="36" fillId="10" borderId="0" xfId="0" applyFont="1" applyFill="1" applyAlignment="1">
      <alignment horizontal="left" vertical="center" wrapText="1"/>
    </xf>
    <xf numFmtId="0" fontId="46" fillId="12" borderId="5" xfId="0" applyFont="1" applyFill="1" applyBorder="1" applyAlignment="1" applyProtection="1">
      <alignment horizontal="center"/>
      <protection locked="0"/>
    </xf>
    <xf numFmtId="0" fontId="46" fillId="12" borderId="69" xfId="0" applyFont="1" applyFill="1" applyBorder="1" applyAlignment="1" applyProtection="1">
      <alignment horizontal="center"/>
      <protection locked="0"/>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0" fillId="25" borderId="70" xfId="0" applyFont="1" applyFill="1" applyBorder="1" applyAlignment="1">
      <alignment horizontal="center" vertical="center" wrapText="1"/>
    </xf>
    <xf numFmtId="0" fontId="20" fillId="25" borderId="7" xfId="0" applyFont="1" applyFill="1" applyBorder="1" applyAlignment="1">
      <alignment horizontal="center" vertical="center"/>
    </xf>
    <xf numFmtId="0" fontId="20" fillId="25" borderId="71" xfId="0" applyFont="1" applyFill="1" applyBorder="1" applyAlignment="1">
      <alignment horizontal="center" vertical="center"/>
    </xf>
    <xf numFmtId="0" fontId="39" fillId="10" borderId="70" xfId="0" applyFont="1" applyFill="1" applyBorder="1" applyAlignment="1">
      <alignment horizontal="center" wrapText="1"/>
    </xf>
    <xf numFmtId="0" fontId="39" fillId="10" borderId="7" xfId="0" applyFont="1" applyFill="1" applyBorder="1" applyAlignment="1">
      <alignment horizontal="center" wrapText="1"/>
    </xf>
    <xf numFmtId="0" fontId="39" fillId="10" borderId="71" xfId="0" applyFont="1" applyFill="1" applyBorder="1" applyAlignment="1">
      <alignment horizontal="center" wrapText="1"/>
    </xf>
    <xf numFmtId="0" fontId="36" fillId="10" borderId="66" xfId="0" applyFont="1" applyFill="1" applyBorder="1" applyAlignment="1">
      <alignment horizontal="left" vertical="top" wrapText="1"/>
    </xf>
    <xf numFmtId="0" fontId="36" fillId="10" borderId="0" xfId="0" applyFont="1" applyFill="1" applyAlignment="1">
      <alignment horizontal="left" vertical="top" wrapText="1"/>
    </xf>
    <xf numFmtId="0" fontId="3" fillId="9" borderId="98" xfId="0" applyFont="1" applyFill="1" applyBorder="1" applyAlignment="1">
      <alignment horizontal="center" vertical="center" wrapText="1"/>
    </xf>
    <xf numFmtId="0" fontId="3" fillId="9" borderId="100" xfId="0" applyFont="1" applyFill="1" applyBorder="1" applyAlignment="1">
      <alignment horizontal="center" vertical="center" wrapText="1"/>
    </xf>
    <xf numFmtId="0" fontId="24" fillId="0" borderId="98" xfId="0" applyFont="1" applyBorder="1" applyAlignment="1">
      <alignment horizontal="left" vertical="center" wrapText="1"/>
    </xf>
    <xf numFmtId="0" fontId="24" fillId="0" borderId="7" xfId="0" applyFont="1" applyBorder="1" applyAlignment="1">
      <alignment horizontal="left" vertical="center" wrapText="1"/>
    </xf>
    <xf numFmtId="0" fontId="24" fillId="0" borderId="100" xfId="0" applyFont="1" applyBorder="1" applyAlignment="1">
      <alignment horizontal="left" vertical="center" wrapText="1"/>
    </xf>
    <xf numFmtId="0" fontId="0" fillId="0" borderId="94" xfId="0" applyBorder="1" applyAlignment="1">
      <alignment horizontal="center"/>
    </xf>
    <xf numFmtId="0" fontId="0" fillId="0" borderId="0" xfId="0" applyAlignment="1">
      <alignment horizontal="center"/>
    </xf>
    <xf numFmtId="0" fontId="0" fillId="0" borderId="95" xfId="0" applyBorder="1" applyAlignment="1">
      <alignment horizontal="center"/>
    </xf>
    <xf numFmtId="0" fontId="19" fillId="11" borderId="94" xfId="0" applyFont="1" applyFill="1" applyBorder="1" applyAlignment="1">
      <alignment horizontal="center" wrapText="1"/>
    </xf>
    <xf numFmtId="0" fontId="19" fillId="11" borderId="0" xfId="0" applyFont="1" applyFill="1" applyAlignment="1">
      <alignment horizontal="center" wrapText="1"/>
    </xf>
    <xf numFmtId="0" fontId="19" fillId="11" borderId="95" xfId="0" applyFont="1" applyFill="1" applyBorder="1" applyAlignment="1">
      <alignment horizontal="center" wrapText="1"/>
    </xf>
    <xf numFmtId="0" fontId="23" fillId="15" borderId="98" xfId="0" applyFont="1" applyFill="1" applyBorder="1" applyAlignment="1">
      <alignment horizontal="right"/>
    </xf>
    <xf numFmtId="0" fontId="23" fillId="15" borderId="14" xfId="0" applyFont="1" applyFill="1" applyBorder="1" applyAlignment="1">
      <alignment horizontal="right"/>
    </xf>
    <xf numFmtId="0" fontId="1" fillId="0" borderId="15" xfId="0" applyFont="1" applyBorder="1" applyAlignment="1" applyProtection="1">
      <alignment horizontal="center"/>
      <protection locked="0"/>
    </xf>
    <xf numFmtId="0" fontId="1" fillId="0" borderId="102" xfId="0" applyFont="1" applyBorder="1" applyAlignment="1" applyProtection="1">
      <alignment horizontal="center"/>
      <protection locked="0"/>
    </xf>
    <xf numFmtId="14" fontId="1" fillId="0" borderId="16" xfId="0" applyNumberFormat="1" applyFont="1" applyBorder="1" applyAlignment="1" applyProtection="1">
      <alignment horizontal="center"/>
      <protection locked="0"/>
    </xf>
    <xf numFmtId="0" fontId="1" fillId="0" borderId="103" xfId="0" applyFont="1" applyBorder="1" applyAlignment="1" applyProtection="1">
      <alignment horizontal="center"/>
      <protection locked="0"/>
    </xf>
    <xf numFmtId="0" fontId="30" fillId="17" borderId="21" xfId="0" applyFont="1" applyFill="1" applyBorder="1" applyAlignment="1">
      <alignment horizontal="center" vertical="center" wrapText="1"/>
    </xf>
    <xf numFmtId="0" fontId="1" fillId="17" borderId="22" xfId="0" applyFont="1" applyFill="1" applyBorder="1" applyAlignment="1">
      <alignment horizontal="center" vertical="center" wrapText="1"/>
    </xf>
    <xf numFmtId="0" fontId="1" fillId="17" borderId="32" xfId="0" applyFont="1" applyFill="1" applyBorder="1" applyAlignment="1">
      <alignment horizontal="center" vertical="center" wrapText="1"/>
    </xf>
    <xf numFmtId="0" fontId="21" fillId="2" borderId="37" xfId="0" applyFont="1" applyFill="1" applyBorder="1" applyAlignment="1">
      <alignment horizontal="right" vertical="center"/>
    </xf>
    <xf numFmtId="0" fontId="30" fillId="6" borderId="2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21" fillId="3" borderId="58" xfId="0" applyFont="1" applyFill="1" applyBorder="1" applyAlignment="1">
      <alignment horizontal="right" vertical="center"/>
    </xf>
    <xf numFmtId="0" fontId="30" fillId="19" borderId="21" xfId="0" applyFont="1" applyFill="1" applyBorder="1" applyAlignment="1">
      <alignment horizontal="center" vertical="center" wrapText="1"/>
    </xf>
    <xf numFmtId="0" fontId="1" fillId="19" borderId="22" xfId="0" applyFont="1" applyFill="1" applyBorder="1" applyAlignment="1">
      <alignment horizontal="center" vertical="center" wrapText="1"/>
    </xf>
    <xf numFmtId="0" fontId="1" fillId="19" borderId="32" xfId="0" applyFont="1" applyFill="1" applyBorder="1" applyAlignment="1">
      <alignment horizontal="center" vertical="center" wrapText="1"/>
    </xf>
    <xf numFmtId="0" fontId="21" fillId="7" borderId="55" xfId="0" applyFont="1" applyFill="1" applyBorder="1" applyAlignment="1">
      <alignment horizontal="right" vertical="center"/>
    </xf>
  </cellXfs>
  <cellStyles count="7">
    <cellStyle name="Normal" xfId="0" builtinId="0"/>
    <cellStyle name="Normal 2" xfId="1" xr:uid="{00000000-0005-0000-0000-000001000000}"/>
    <cellStyle name="Normal 3" xfId="5" xr:uid="{8166FC30-B863-4B3B-A58F-F7B9A6B2C1B6}"/>
    <cellStyle name="Normal 5" xfId="6" xr:uid="{DBA30AA7-C290-42D7-8771-4937F3BEED30}"/>
    <cellStyle name="Normal 5 2 2" xfId="3" xr:uid="{933CCF73-A968-4520-B8D7-2E9B7A5F8719}"/>
    <cellStyle name="Normal 5 3" xfId="4" xr:uid="{7AF4DFAA-5DCD-446C-924C-8CD46B2DACB3}"/>
    <cellStyle name="Percent" xfId="2" builtinId="5"/>
  </cellStyles>
  <dxfs count="0"/>
  <tableStyles count="0" defaultTableStyle="TableStyleMedium2" defaultPivotStyle="PivotStyleLight16"/>
  <colors>
    <mruColors>
      <color rgb="FFFCD5B4"/>
      <color rgb="FFB7DEE8"/>
      <color rgb="FFC5D9F1"/>
      <color rgb="FFCCC0DA"/>
      <color rgb="FFF2DCDB"/>
      <color rgb="FFDDD9C4"/>
      <color rgb="FFEBF1DE"/>
      <color rgb="FFE4DFEC"/>
      <color rgb="FFFFFFCC"/>
      <color rgb="FFE5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657225</xdr:colOff>
          <xdr:row>12</xdr:row>
          <xdr:rowOff>276225</xdr:rowOff>
        </xdr:from>
        <xdr:to>
          <xdr:col>3</xdr:col>
          <xdr:colOff>962025</xdr:colOff>
          <xdr:row>14</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19</xdr:row>
          <xdr:rowOff>295275</xdr:rowOff>
        </xdr:from>
        <xdr:to>
          <xdr:col>3</xdr:col>
          <xdr:colOff>981075</xdr:colOff>
          <xdr:row>21</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27</xdr:row>
          <xdr:rowOff>0</xdr:rowOff>
        </xdr:from>
        <xdr:to>
          <xdr:col>3</xdr:col>
          <xdr:colOff>990600</xdr:colOff>
          <xdr:row>27</xdr:row>
          <xdr:rowOff>200025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Chicago%20Department%20of%20Transportation\Alleys\Group%201\Construction\IFB\FM_PBC_JLB_Alleys_C1607_MasterBidForm_20240318_DRAFT_Unprotected.xlsx" TargetMode="External"/><Relationship Id="rId1" Type="http://schemas.openxmlformats.org/officeDocument/2006/relationships/externalLinkPath" Target="/Chicago%20Department%20of%20Transportation/Alleys/Package%201/Construction/IFB/FM_PBC_JLB_Alleys_C1607_MasterBidForm_20240318_DRAFT_Unprotected.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Chicago%20Department%20of%20Transportation\Alleys\Group%201\Construction\IFB\PBC%20Alley%20Reconstruction%20SP%20Package%201%20No%20Unit%20Prices.xlsx" TargetMode="External"/><Relationship Id="rId1" Type="http://schemas.openxmlformats.org/officeDocument/2006/relationships/externalLinkPath" Target="/Chicago%20Department%20of%20Transportation/Alleys/Package%201/Construction/IFB/PBC%20Alley%20Reconstruction%20SP%20Package%201%20No%20Unit%20Pr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hedule of Prices"/>
      <sheetName val="BidFormMASTER All Alleys"/>
      <sheetName val="Award Criteria Figure"/>
    </sheetNames>
    <sheetDataSet>
      <sheetData sheetId="0"/>
      <sheetData sheetId="1">
        <row r="16">
          <cell r="D16">
            <v>525000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2356A_21-CP#14"/>
      <sheetName val="22356B_22-CP#19"/>
      <sheetName val="22356C_21-CP#39"/>
      <sheetName val="22356D_22-CP#24"/>
      <sheetName val="22-M#6 Send Rev Plans"/>
      <sheetName val="22356F_22-M#17"/>
      <sheetName val="22356G_22-T#2"/>
      <sheetName val="Original Items"/>
      <sheetName val="Original Items Condensed"/>
    </sheetNames>
    <sheetDataSet>
      <sheetData sheetId="0"/>
      <sheetData sheetId="1"/>
      <sheetData sheetId="2"/>
      <sheetData sheetId="3"/>
      <sheetData sheetId="4"/>
      <sheetData sheetId="5"/>
      <sheetData sheetId="6"/>
      <sheetData sheetId="7"/>
      <sheetData sheetId="8">
        <row r="8">
          <cell r="C8" t="str">
            <v>Code Number</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5"/>
  <sheetViews>
    <sheetView showGridLines="0" view="pageBreakPreview" zoomScaleNormal="100" zoomScaleSheetLayoutView="100" zoomScalePageLayoutView="85" workbookViewId="0">
      <selection activeCell="C5" sqref="C5:D5"/>
    </sheetView>
  </sheetViews>
  <sheetFormatPr defaultRowHeight="16.5" x14ac:dyDescent="0.3"/>
  <cols>
    <col min="1" max="1" width="12" style="1" customWidth="1"/>
    <col min="2" max="2" width="12.5703125" style="1" customWidth="1"/>
    <col min="3" max="3" width="99.28515625" style="1" customWidth="1"/>
    <col min="4" max="4" width="22.42578125" style="1" customWidth="1"/>
    <col min="5" max="16384" width="9.140625" style="1"/>
  </cols>
  <sheetData>
    <row r="1" spans="1:4" ht="44.25" customHeight="1" x14ac:dyDescent="0.3">
      <c r="A1" s="208" t="s">
        <v>10</v>
      </c>
      <c r="B1" s="209"/>
      <c r="C1" s="95" t="s">
        <v>229</v>
      </c>
      <c r="D1" s="96"/>
    </row>
    <row r="2" spans="1:4" ht="24" customHeight="1" x14ac:dyDescent="0.3">
      <c r="A2" s="224" t="s">
        <v>230</v>
      </c>
      <c r="B2" s="225"/>
      <c r="C2" s="76" t="s">
        <v>228</v>
      </c>
      <c r="D2" s="97"/>
    </row>
    <row r="3" spans="1:4" ht="24" customHeight="1" x14ac:dyDescent="0.3">
      <c r="A3" s="210" t="s">
        <v>11</v>
      </c>
      <c r="B3" s="211"/>
      <c r="C3" s="38" t="s">
        <v>121</v>
      </c>
      <c r="D3" s="97"/>
    </row>
    <row r="4" spans="1:4" s="4" customFormat="1" ht="24" customHeight="1" x14ac:dyDescent="0.35">
      <c r="A4" s="212" t="s">
        <v>231</v>
      </c>
      <c r="B4" s="213"/>
      <c r="C4" s="39" t="s">
        <v>216</v>
      </c>
      <c r="D4" s="97"/>
    </row>
    <row r="5" spans="1:4" s="4" customFormat="1" ht="37.5" customHeight="1" thickBot="1" x14ac:dyDescent="0.4">
      <c r="A5" s="98" t="s">
        <v>6</v>
      </c>
      <c r="B5" s="40"/>
      <c r="C5" s="214"/>
      <c r="D5" s="215"/>
    </row>
    <row r="6" spans="1:4" s="4" customFormat="1" ht="34.5" customHeight="1" thickBot="1" x14ac:dyDescent="0.4">
      <c r="A6" s="218" t="s">
        <v>219</v>
      </c>
      <c r="B6" s="219"/>
      <c r="C6" s="219"/>
      <c r="D6" s="220"/>
    </row>
    <row r="7" spans="1:4" s="4" customFormat="1" ht="56.25" customHeight="1" thickBot="1" x14ac:dyDescent="0.4">
      <c r="A7" s="221" t="s">
        <v>220</v>
      </c>
      <c r="B7" s="222"/>
      <c r="C7" s="222"/>
      <c r="D7" s="223"/>
    </row>
    <row r="8" spans="1:4" ht="20.100000000000001" customHeight="1" x14ac:dyDescent="0.3">
      <c r="A8" s="199" t="s">
        <v>122</v>
      </c>
      <c r="B8" s="5" t="s">
        <v>1</v>
      </c>
      <c r="C8" s="6" t="s">
        <v>2</v>
      </c>
      <c r="D8" s="99" t="s">
        <v>9</v>
      </c>
    </row>
    <row r="9" spans="1:4" ht="24" customHeight="1" x14ac:dyDescent="0.3">
      <c r="A9" s="200"/>
      <c r="B9" s="7"/>
      <c r="C9" s="34" t="s">
        <v>213</v>
      </c>
      <c r="D9" s="100"/>
    </row>
    <row r="10" spans="1:4" ht="24" customHeight="1" x14ac:dyDescent="0.3">
      <c r="A10" s="200"/>
      <c r="B10" s="18">
        <v>1</v>
      </c>
      <c r="C10" s="19" t="s">
        <v>3</v>
      </c>
      <c r="D10" s="176">
        <f>SUM('22721 W 100th'!G97)</f>
        <v>0</v>
      </c>
    </row>
    <row r="11" spans="1:4" ht="24" customHeight="1" x14ac:dyDescent="0.3">
      <c r="A11" s="200"/>
      <c r="B11" s="20">
        <v>2</v>
      </c>
      <c r="C11" s="19" t="s">
        <v>4</v>
      </c>
      <c r="D11" s="101">
        <v>275000</v>
      </c>
    </row>
    <row r="12" spans="1:4" ht="24" customHeight="1" x14ac:dyDescent="0.3">
      <c r="A12" s="200"/>
      <c r="B12" s="20">
        <v>3</v>
      </c>
      <c r="C12" s="21" t="s">
        <v>8</v>
      </c>
      <c r="D12" s="102">
        <v>50000</v>
      </c>
    </row>
    <row r="13" spans="1:4" ht="24" customHeight="1" thickBot="1" x14ac:dyDescent="0.35">
      <c r="A13" s="200"/>
      <c r="B13" s="22">
        <v>4</v>
      </c>
      <c r="C13" s="35" t="s">
        <v>7</v>
      </c>
      <c r="D13" s="103">
        <f>SUM(D10:D12)</f>
        <v>325000</v>
      </c>
    </row>
    <row r="14" spans="1:4" ht="14.1" customHeight="1" thickBot="1" x14ac:dyDescent="0.35">
      <c r="A14" s="201"/>
      <c r="B14" s="216" t="s">
        <v>5</v>
      </c>
      <c r="C14" s="217"/>
      <c r="D14" s="104"/>
    </row>
    <row r="15" spans="1:4" ht="20.100000000000001" customHeight="1" thickBot="1" x14ac:dyDescent="0.35">
      <c r="A15" s="202" t="s">
        <v>123</v>
      </c>
      <c r="B15" s="8" t="s">
        <v>1</v>
      </c>
      <c r="C15" s="9" t="s">
        <v>2</v>
      </c>
      <c r="D15" s="105" t="s">
        <v>9</v>
      </c>
    </row>
    <row r="16" spans="1:4" ht="24" customHeight="1" thickBot="1" x14ac:dyDescent="0.35">
      <c r="A16" s="202"/>
      <c r="B16" s="10"/>
      <c r="C16" s="36" t="s">
        <v>214</v>
      </c>
      <c r="D16" s="106"/>
    </row>
    <row r="17" spans="1:4" ht="24" customHeight="1" thickBot="1" x14ac:dyDescent="0.35">
      <c r="A17" s="202"/>
      <c r="B17" s="18">
        <v>5</v>
      </c>
      <c r="C17" s="19" t="s">
        <v>3</v>
      </c>
      <c r="D17" s="177">
        <f>SUM('22262 S Homan Ave'!G97)</f>
        <v>0</v>
      </c>
    </row>
    <row r="18" spans="1:4" ht="24" customHeight="1" thickBot="1" x14ac:dyDescent="0.35">
      <c r="A18" s="202"/>
      <c r="B18" s="20">
        <v>6</v>
      </c>
      <c r="C18" s="19" t="s">
        <v>4</v>
      </c>
      <c r="D18" s="173">
        <v>120000</v>
      </c>
    </row>
    <row r="19" spans="1:4" ht="24" customHeight="1" thickBot="1" x14ac:dyDescent="0.35">
      <c r="A19" s="202"/>
      <c r="B19" s="20">
        <v>7</v>
      </c>
      <c r="C19" s="21" t="s">
        <v>8</v>
      </c>
      <c r="D19" s="174">
        <v>25000</v>
      </c>
    </row>
    <row r="20" spans="1:4" ht="24" customHeight="1" thickBot="1" x14ac:dyDescent="0.35">
      <c r="A20" s="202"/>
      <c r="B20" s="11">
        <v>8</v>
      </c>
      <c r="C20" s="12" t="s">
        <v>7</v>
      </c>
      <c r="D20" s="175">
        <f>SUM(D17:D19)</f>
        <v>145000</v>
      </c>
    </row>
    <row r="21" spans="1:4" ht="14.1" customHeight="1" thickBot="1" x14ac:dyDescent="0.35">
      <c r="A21" s="202"/>
      <c r="B21" s="197" t="s">
        <v>5</v>
      </c>
      <c r="C21" s="198"/>
      <c r="D21" s="107"/>
    </row>
    <row r="22" spans="1:4" ht="19.5" thickBot="1" x14ac:dyDescent="0.35">
      <c r="A22" s="202" t="s">
        <v>124</v>
      </c>
      <c r="B22" s="15" t="s">
        <v>1</v>
      </c>
      <c r="C22" s="16" t="s">
        <v>2</v>
      </c>
      <c r="D22" s="108" t="s">
        <v>9</v>
      </c>
    </row>
    <row r="23" spans="1:4" ht="19.5" thickBot="1" x14ac:dyDescent="0.35">
      <c r="A23" s="202"/>
      <c r="B23" s="17"/>
      <c r="C23" s="37" t="s">
        <v>215</v>
      </c>
      <c r="D23" s="109"/>
    </row>
    <row r="24" spans="1:4" ht="24" customHeight="1" thickBot="1" x14ac:dyDescent="0.35">
      <c r="A24" s="202"/>
      <c r="B24" s="18">
        <v>9</v>
      </c>
      <c r="C24" s="19" t="s">
        <v>3</v>
      </c>
      <c r="D24" s="176">
        <f>SUM('22702 S Short Street'!G97)</f>
        <v>0</v>
      </c>
    </row>
    <row r="25" spans="1:4" ht="24" customHeight="1" thickBot="1" x14ac:dyDescent="0.35">
      <c r="A25" s="202"/>
      <c r="B25" s="20">
        <v>10</v>
      </c>
      <c r="C25" s="19" t="s">
        <v>4</v>
      </c>
      <c r="D25" s="101">
        <v>100000</v>
      </c>
    </row>
    <row r="26" spans="1:4" ht="24" customHeight="1" thickBot="1" x14ac:dyDescent="0.35">
      <c r="A26" s="202"/>
      <c r="B26" s="20">
        <v>11</v>
      </c>
      <c r="C26" s="21" t="s">
        <v>8</v>
      </c>
      <c r="D26" s="102">
        <v>25000</v>
      </c>
    </row>
    <row r="27" spans="1:4" ht="24" customHeight="1" thickBot="1" x14ac:dyDescent="0.35">
      <c r="A27" s="202"/>
      <c r="B27" s="23">
        <v>12</v>
      </c>
      <c r="C27" s="24" t="s">
        <v>7</v>
      </c>
      <c r="D27" s="110">
        <f>SUM(D24:D26)</f>
        <v>125000</v>
      </c>
    </row>
    <row r="28" spans="1:4" ht="17.25" thickBot="1" x14ac:dyDescent="0.35">
      <c r="A28" s="202"/>
      <c r="B28" s="206" t="s">
        <v>5</v>
      </c>
      <c r="C28" s="207"/>
      <c r="D28" s="111"/>
    </row>
    <row r="29" spans="1:4" ht="18.75" x14ac:dyDescent="0.3">
      <c r="A29" s="112"/>
      <c r="B29" s="28" t="s">
        <v>1</v>
      </c>
      <c r="C29" s="29" t="s">
        <v>2</v>
      </c>
      <c r="D29" s="113" t="s">
        <v>36</v>
      </c>
    </row>
    <row r="30" spans="1:4" ht="20.25" x14ac:dyDescent="0.3">
      <c r="A30" s="112"/>
      <c r="B30" s="30">
        <v>13</v>
      </c>
      <c r="C30" s="31" t="s">
        <v>125</v>
      </c>
      <c r="D30" s="114">
        <f>SUM(D13+D20+D27)</f>
        <v>595000</v>
      </c>
    </row>
    <row r="31" spans="1:4" ht="21" thickBot="1" x14ac:dyDescent="0.35">
      <c r="A31" s="115"/>
      <c r="B31" s="32">
        <v>14</v>
      </c>
      <c r="C31" s="33" t="s">
        <v>120</v>
      </c>
      <c r="D31" s="116">
        <f>SUM('Award Criteria Figure'!C38)</f>
        <v>595000</v>
      </c>
    </row>
    <row r="32" spans="1:4" ht="33" customHeight="1" thickBot="1" x14ac:dyDescent="0.35">
      <c r="A32" s="203" t="s">
        <v>52</v>
      </c>
      <c r="B32" s="204"/>
      <c r="C32" s="204"/>
      <c r="D32" s="205"/>
    </row>
    <row r="33" spans="1:4" ht="20.100000000000001" customHeight="1" x14ac:dyDescent="0.3">
      <c r="A33" s="117" t="s">
        <v>43</v>
      </c>
      <c r="B33" s="195"/>
      <c r="C33" s="195"/>
      <c r="D33" s="196"/>
    </row>
    <row r="34" spans="1:4" ht="20.100000000000001" customHeight="1" x14ac:dyDescent="0.3">
      <c r="A34" s="117" t="s">
        <v>44</v>
      </c>
      <c r="B34" s="190"/>
      <c r="C34" s="191"/>
      <c r="D34" s="192"/>
    </row>
    <row r="35" spans="1:4" ht="20.100000000000001" customHeight="1" thickBot="1" x14ac:dyDescent="0.35">
      <c r="A35" s="118"/>
      <c r="B35" s="193"/>
      <c r="C35" s="193"/>
      <c r="D35" s="194"/>
    </row>
    <row r="36" spans="1:4" ht="31.5" customHeight="1" thickBot="1" x14ac:dyDescent="0.35">
      <c r="A36" s="182" t="s">
        <v>28</v>
      </c>
      <c r="B36" s="183"/>
      <c r="C36" s="183"/>
      <c r="D36" s="184"/>
    </row>
    <row r="37" spans="1:4" ht="20.100000000000001" customHeight="1" x14ac:dyDescent="0.3">
      <c r="A37" s="119" t="s">
        <v>29</v>
      </c>
      <c r="B37" s="195"/>
      <c r="C37" s="195"/>
      <c r="D37" s="196"/>
    </row>
    <row r="38" spans="1:4" ht="20.100000000000001" customHeight="1" thickBot="1" x14ac:dyDescent="0.35">
      <c r="A38" s="117" t="s">
        <v>30</v>
      </c>
      <c r="B38" s="190"/>
      <c r="C38" s="191"/>
      <c r="D38" s="192"/>
    </row>
    <row r="39" spans="1:4" ht="18.75" thickBot="1" x14ac:dyDescent="0.35">
      <c r="A39" s="182" t="s">
        <v>31</v>
      </c>
      <c r="B39" s="183"/>
      <c r="C39" s="183"/>
      <c r="D39" s="184"/>
    </row>
    <row r="40" spans="1:4" ht="17.25" thickBot="1" x14ac:dyDescent="0.35">
      <c r="A40" s="185" t="s">
        <v>53</v>
      </c>
      <c r="B40" s="186"/>
      <c r="C40" s="186"/>
      <c r="D40" s="187"/>
    </row>
    <row r="41" spans="1:4" x14ac:dyDescent="0.3">
      <c r="A41" s="120" t="s">
        <v>226</v>
      </c>
      <c r="B41" s="13" t="s">
        <v>45</v>
      </c>
      <c r="C41" s="188" t="s">
        <v>225</v>
      </c>
      <c r="D41" s="189"/>
    </row>
    <row r="42" spans="1:4" x14ac:dyDescent="0.3">
      <c r="A42" s="121" t="s">
        <v>46</v>
      </c>
      <c r="B42" s="14" t="s">
        <v>47</v>
      </c>
      <c r="C42" s="178" t="s">
        <v>235</v>
      </c>
      <c r="D42" s="179"/>
    </row>
    <row r="43" spans="1:4" x14ac:dyDescent="0.3">
      <c r="A43" s="122" t="s">
        <v>48</v>
      </c>
      <c r="B43" s="14" t="s">
        <v>49</v>
      </c>
      <c r="C43" s="178" t="s">
        <v>236</v>
      </c>
      <c r="D43" s="179"/>
    </row>
    <row r="44" spans="1:4" x14ac:dyDescent="0.3">
      <c r="A44" s="123" t="s">
        <v>217</v>
      </c>
      <c r="B44" s="14" t="s">
        <v>50</v>
      </c>
      <c r="C44" s="178" t="s">
        <v>212</v>
      </c>
      <c r="D44" s="179"/>
    </row>
    <row r="45" spans="1:4" ht="26.25" thickBot="1" x14ac:dyDescent="0.35">
      <c r="A45" s="124" t="s">
        <v>218</v>
      </c>
      <c r="B45" s="125" t="s">
        <v>51</v>
      </c>
      <c r="C45" s="180" t="s">
        <v>227</v>
      </c>
      <c r="D45" s="181"/>
    </row>
  </sheetData>
  <sheetProtection algorithmName="SHA-512" hashValue="K6E92iLYwiz1vo6TFzngFu7j5oahzU4HEx3jH1zti5tGGV93MxjMWFK+3+So9z4eKYI6SNt45X+0UVIz0yneCA==" saltValue="0z0tKHKK/hGbOb2G2G5YRg==" spinCount="100000" sheet="1" selectLockedCells="1"/>
  <mergeCells count="27">
    <mergeCell ref="A1:B1"/>
    <mergeCell ref="A3:B3"/>
    <mergeCell ref="A4:B4"/>
    <mergeCell ref="C5:D5"/>
    <mergeCell ref="B14:C14"/>
    <mergeCell ref="A6:D6"/>
    <mergeCell ref="A7:D7"/>
    <mergeCell ref="A2:B2"/>
    <mergeCell ref="B21:C21"/>
    <mergeCell ref="A8:A14"/>
    <mergeCell ref="A15:A21"/>
    <mergeCell ref="A32:D32"/>
    <mergeCell ref="B33:D33"/>
    <mergeCell ref="A22:A28"/>
    <mergeCell ref="B28:C28"/>
    <mergeCell ref="B34:D34"/>
    <mergeCell ref="B35:D35"/>
    <mergeCell ref="A36:D36"/>
    <mergeCell ref="B37:D37"/>
    <mergeCell ref="B38:D38"/>
    <mergeCell ref="C43:D43"/>
    <mergeCell ref="C44:D44"/>
    <mergeCell ref="C45:D45"/>
    <mergeCell ref="A39:D39"/>
    <mergeCell ref="A40:D40"/>
    <mergeCell ref="C41:D41"/>
    <mergeCell ref="C42:D42"/>
  </mergeCells>
  <printOptions horizontalCentered="1" verticalCentered="1"/>
  <pageMargins left="0.25" right="0.25" top="0.75" bottom="0.75" header="0.3" footer="0.3"/>
  <pageSetup scale="66" orientation="portrait" r:id="rId1"/>
  <headerFooter>
    <oddHeader>&amp;C&amp;"Arial Narrow,Bold"&amp;16B. BID FORM - WPA STREET RECONSTRUCTION (W. 100th ST, S. HOMAN AVE., S. SHORT ST.)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657225</xdr:colOff>
                    <xdr:row>12</xdr:row>
                    <xdr:rowOff>276225</xdr:rowOff>
                  </from>
                  <to>
                    <xdr:col>3</xdr:col>
                    <xdr:colOff>962025</xdr:colOff>
                    <xdr:row>14</xdr:row>
                    <xdr:rowOff>28575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676275</xdr:colOff>
                    <xdr:row>19</xdr:row>
                    <xdr:rowOff>295275</xdr:rowOff>
                  </from>
                  <to>
                    <xdr:col>3</xdr:col>
                    <xdr:colOff>981075</xdr:colOff>
                    <xdr:row>21</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685800</xdr:colOff>
                    <xdr:row>27</xdr:row>
                    <xdr:rowOff>0</xdr:rowOff>
                  </from>
                  <to>
                    <xdr:col>3</xdr:col>
                    <xdr:colOff>990600</xdr:colOff>
                    <xdr:row>27</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12F06-4240-44A7-A60F-B81D68BEF07A}">
  <sheetPr>
    <pageSetUpPr fitToPage="1"/>
  </sheetPr>
  <dimension ref="A1:C49"/>
  <sheetViews>
    <sheetView view="pageBreakPreview" topLeftCell="A2" zoomScaleNormal="100" zoomScaleSheetLayoutView="100" zoomScalePageLayoutView="80" workbookViewId="0">
      <selection activeCell="C11" sqref="C11"/>
    </sheetView>
  </sheetViews>
  <sheetFormatPr defaultColWidth="1" defaultRowHeight="15" x14ac:dyDescent="0.25"/>
  <cols>
    <col min="1" max="1" width="21.28515625" customWidth="1"/>
    <col min="2" max="2" width="71.7109375" customWidth="1"/>
    <col min="3" max="3" width="18.7109375" customWidth="1"/>
  </cols>
  <sheetData>
    <row r="1" spans="1:3" ht="36.75" thickTop="1" x14ac:dyDescent="0.25">
      <c r="A1" s="168" t="s">
        <v>10</v>
      </c>
      <c r="B1" s="170" t="s">
        <v>229</v>
      </c>
      <c r="C1" s="126"/>
    </row>
    <row r="2" spans="1:3" ht="24" customHeight="1" x14ac:dyDescent="0.25">
      <c r="A2" s="127" t="s">
        <v>230</v>
      </c>
      <c r="B2" s="77" t="s">
        <v>228</v>
      </c>
      <c r="C2" s="128"/>
    </row>
    <row r="3" spans="1:3" ht="24" customHeight="1" x14ac:dyDescent="0.25">
      <c r="A3" s="169" t="s">
        <v>11</v>
      </c>
      <c r="B3" s="171" t="s">
        <v>121</v>
      </c>
      <c r="C3" s="129"/>
    </row>
    <row r="4" spans="1:3" ht="24" customHeight="1" x14ac:dyDescent="0.25">
      <c r="A4" s="127" t="s">
        <v>231</v>
      </c>
      <c r="B4" s="172" t="s">
        <v>216</v>
      </c>
      <c r="C4" s="130"/>
    </row>
    <row r="5" spans="1:3" ht="8.25" hidden="1" customHeight="1" x14ac:dyDescent="0.25">
      <c r="A5" s="231"/>
      <c r="B5" s="232"/>
      <c r="C5" s="233"/>
    </row>
    <row r="6" spans="1:3" ht="33" hidden="1" customHeight="1" x14ac:dyDescent="0.25">
      <c r="A6" s="131"/>
      <c r="C6" s="132" t="s">
        <v>0</v>
      </c>
    </row>
    <row r="7" spans="1:3" ht="18" hidden="1" x14ac:dyDescent="0.25">
      <c r="A7" s="131"/>
      <c r="C7" s="133">
        <f>SUM('[1]BidFormMASTER All Alleys'!D16)</f>
        <v>525000</v>
      </c>
    </row>
    <row r="8" spans="1:3" ht="25.5" x14ac:dyDescent="0.35">
      <c r="A8" s="234" t="s">
        <v>237</v>
      </c>
      <c r="B8" s="235"/>
      <c r="C8" s="236"/>
    </row>
    <row r="9" spans="1:3" ht="24.75" customHeight="1" x14ac:dyDescent="0.35">
      <c r="A9" s="131"/>
      <c r="C9" s="134" t="s">
        <v>12</v>
      </c>
    </row>
    <row r="10" spans="1:3" s="2" customFormat="1" ht="18.75" x14ac:dyDescent="0.3">
      <c r="A10" s="135" t="s">
        <v>35</v>
      </c>
      <c r="B10" s="136"/>
      <c r="C10" s="137">
        <f>SUM('Master Bid Tab'!D30)</f>
        <v>595000</v>
      </c>
    </row>
    <row r="11" spans="1:3" ht="18.75" customHeight="1" x14ac:dyDescent="0.3">
      <c r="A11" s="138" t="s">
        <v>13</v>
      </c>
      <c r="B11" s="1"/>
      <c r="C11" s="139"/>
    </row>
    <row r="12" spans="1:3" ht="18.75" customHeight="1" x14ac:dyDescent="0.3">
      <c r="A12" s="138" t="s">
        <v>14</v>
      </c>
      <c r="B12" s="1"/>
      <c r="C12" s="140">
        <f>SUM(C10*C11)*0.04</f>
        <v>0</v>
      </c>
    </row>
    <row r="13" spans="1:3" ht="18.75" customHeight="1" x14ac:dyDescent="0.3">
      <c r="A13" s="141"/>
      <c r="B13" s="142"/>
      <c r="C13" s="143"/>
    </row>
    <row r="14" spans="1:3" ht="18.75" customHeight="1" x14ac:dyDescent="0.3">
      <c r="A14" s="138"/>
      <c r="B14" s="1"/>
      <c r="C14" s="140">
        <f>SUM($C$10)</f>
        <v>595000</v>
      </c>
    </row>
    <row r="15" spans="1:3" ht="18.75" customHeight="1" x14ac:dyDescent="0.3">
      <c r="A15" s="138" t="s">
        <v>15</v>
      </c>
      <c r="B15" s="1"/>
      <c r="C15" s="139"/>
    </row>
    <row r="16" spans="1:3" ht="18.75" customHeight="1" x14ac:dyDescent="0.3">
      <c r="A16" s="138" t="s">
        <v>16</v>
      </c>
      <c r="B16" s="1"/>
      <c r="C16" s="140">
        <f t="shared" ref="C16" si="0">SUM(C14*C15)*0.03</f>
        <v>0</v>
      </c>
    </row>
    <row r="17" spans="1:3" ht="18.75" customHeight="1" x14ac:dyDescent="0.3">
      <c r="A17" s="141"/>
      <c r="B17" s="142"/>
      <c r="C17" s="143"/>
    </row>
    <row r="18" spans="1:3" ht="18.75" customHeight="1" x14ac:dyDescent="0.3">
      <c r="A18" s="138"/>
      <c r="B18" s="1"/>
      <c r="C18" s="140">
        <f>SUM($C$10)</f>
        <v>595000</v>
      </c>
    </row>
    <row r="19" spans="1:3" ht="18.75" customHeight="1" x14ac:dyDescent="0.3">
      <c r="A19" s="138" t="s">
        <v>17</v>
      </c>
      <c r="B19" s="1"/>
      <c r="C19" s="139"/>
    </row>
    <row r="20" spans="1:3" ht="18.75" customHeight="1" x14ac:dyDescent="0.3">
      <c r="A20" s="138" t="s">
        <v>18</v>
      </c>
      <c r="B20" s="1"/>
      <c r="C20" s="140">
        <f t="shared" ref="C20" si="1">SUM(C18*C19)*0.01</f>
        <v>0</v>
      </c>
    </row>
    <row r="21" spans="1:3" ht="18.75" customHeight="1" x14ac:dyDescent="0.3">
      <c r="A21" s="141"/>
      <c r="B21" s="142"/>
      <c r="C21" s="143"/>
    </row>
    <row r="22" spans="1:3" ht="18.75" customHeight="1" x14ac:dyDescent="0.3">
      <c r="A22" s="138"/>
      <c r="B22" s="1"/>
      <c r="C22" s="140">
        <f>SUM($C$10)</f>
        <v>595000</v>
      </c>
    </row>
    <row r="23" spans="1:3" ht="18.75" customHeight="1" x14ac:dyDescent="0.3">
      <c r="A23" s="138" t="s">
        <v>19</v>
      </c>
      <c r="B23" s="1"/>
      <c r="C23" s="139"/>
    </row>
    <row r="24" spans="1:3" ht="18.75" customHeight="1" x14ac:dyDescent="0.3">
      <c r="A24" s="138" t="s">
        <v>20</v>
      </c>
      <c r="B24" s="1"/>
      <c r="C24" s="140">
        <f t="shared" ref="C24" si="2">SUM(C22*C23)*0.04</f>
        <v>0</v>
      </c>
    </row>
    <row r="25" spans="1:3" ht="18.75" customHeight="1" x14ac:dyDescent="0.3">
      <c r="A25" s="141"/>
      <c r="B25" s="142"/>
      <c r="C25" s="143"/>
    </row>
    <row r="26" spans="1:3" ht="18.75" customHeight="1" x14ac:dyDescent="0.3">
      <c r="A26" s="138"/>
      <c r="B26" s="1"/>
      <c r="C26" s="140">
        <f>SUM($C$10)</f>
        <v>595000</v>
      </c>
    </row>
    <row r="27" spans="1:3" ht="18.75" customHeight="1" x14ac:dyDescent="0.3">
      <c r="A27" s="138" t="s">
        <v>21</v>
      </c>
      <c r="B27" s="1"/>
      <c r="C27" s="139"/>
    </row>
    <row r="28" spans="1:3" ht="18.75" customHeight="1" x14ac:dyDescent="0.3">
      <c r="A28" s="138" t="s">
        <v>22</v>
      </c>
      <c r="B28" s="1"/>
      <c r="C28" s="140">
        <f t="shared" ref="C28" si="3">SUM(C26*C27)*0.03</f>
        <v>0</v>
      </c>
    </row>
    <row r="29" spans="1:3" ht="18.75" customHeight="1" x14ac:dyDescent="0.3">
      <c r="A29" s="141"/>
      <c r="B29" s="142"/>
      <c r="C29" s="143"/>
    </row>
    <row r="30" spans="1:3" ht="18.75" customHeight="1" x14ac:dyDescent="0.3">
      <c r="A30" s="138"/>
      <c r="B30" s="1"/>
      <c r="C30" s="140">
        <f>SUM($C$10)</f>
        <v>595000</v>
      </c>
    </row>
    <row r="31" spans="1:3" ht="18.75" customHeight="1" x14ac:dyDescent="0.3">
      <c r="A31" s="138" t="s">
        <v>23</v>
      </c>
      <c r="B31" s="1"/>
      <c r="C31" s="139"/>
    </row>
    <row r="32" spans="1:3" ht="18.75" customHeight="1" x14ac:dyDescent="0.3">
      <c r="A32" s="138" t="s">
        <v>24</v>
      </c>
      <c r="B32" s="1"/>
      <c r="C32" s="140">
        <f t="shared" ref="C32" si="4">SUM(C30*C31)*0.01</f>
        <v>0</v>
      </c>
    </row>
    <row r="33" spans="1:3" ht="18.75" customHeight="1" x14ac:dyDescent="0.3">
      <c r="A33" s="141"/>
      <c r="B33" s="142"/>
      <c r="C33" s="143"/>
    </row>
    <row r="34" spans="1:3" ht="18.75" customHeight="1" x14ac:dyDescent="0.3">
      <c r="A34" s="138"/>
      <c r="B34" s="1"/>
      <c r="C34" s="140">
        <f>SUM($C$10)</f>
        <v>595000</v>
      </c>
    </row>
    <row r="35" spans="1:3" ht="18.75" customHeight="1" x14ac:dyDescent="0.3">
      <c r="A35" s="138" t="s">
        <v>25</v>
      </c>
      <c r="B35" s="1"/>
      <c r="C35" s="140">
        <f>SUM(C12+C16+C20+C24+C28+C32)</f>
        <v>0</v>
      </c>
    </row>
    <row r="36" spans="1:3" ht="18.75" customHeight="1" x14ac:dyDescent="0.3">
      <c r="A36" s="138" t="s">
        <v>26</v>
      </c>
      <c r="B36" s="1"/>
      <c r="C36" s="140">
        <f t="shared" ref="C36" si="5">SUM(C34-C35)</f>
        <v>595000</v>
      </c>
    </row>
    <row r="37" spans="1:3" ht="8.85" customHeight="1" x14ac:dyDescent="0.3">
      <c r="A37" s="144"/>
      <c r="B37" s="145"/>
      <c r="C37" s="146"/>
    </row>
    <row r="38" spans="1:3" ht="24" customHeight="1" thickBot="1" x14ac:dyDescent="0.3">
      <c r="A38" s="135" t="s">
        <v>27</v>
      </c>
      <c r="B38" s="136"/>
      <c r="C38" s="137">
        <f>SUM(C36)</f>
        <v>595000</v>
      </c>
    </row>
    <row r="39" spans="1:3" ht="17.45" customHeight="1" thickBot="1" x14ac:dyDescent="0.3">
      <c r="A39" s="237" t="s">
        <v>5</v>
      </c>
      <c r="B39" s="238"/>
      <c r="C39" s="147"/>
    </row>
    <row r="40" spans="1:3" ht="17.45" customHeight="1" thickBot="1" x14ac:dyDescent="0.3">
      <c r="A40" s="226" t="s">
        <v>28</v>
      </c>
      <c r="B40" s="183"/>
      <c r="C40" s="227"/>
    </row>
    <row r="41" spans="1:3" ht="17.45" customHeight="1" x14ac:dyDescent="0.3">
      <c r="A41" s="148" t="s">
        <v>29</v>
      </c>
      <c r="B41" s="239"/>
      <c r="C41" s="240"/>
    </row>
    <row r="42" spans="1:3" ht="17.45" customHeight="1" thickBot="1" x14ac:dyDescent="0.35">
      <c r="A42" s="149" t="s">
        <v>30</v>
      </c>
      <c r="B42" s="241"/>
      <c r="C42" s="242"/>
    </row>
    <row r="43" spans="1:3" ht="18.75" thickBot="1" x14ac:dyDescent="0.3">
      <c r="A43" s="226" t="s">
        <v>31</v>
      </c>
      <c r="B43" s="183"/>
      <c r="C43" s="227"/>
    </row>
    <row r="44" spans="1:3" ht="125.25" customHeight="1" thickBot="1" x14ac:dyDescent="0.3">
      <c r="A44" s="228" t="s">
        <v>126</v>
      </c>
      <c r="B44" s="229"/>
      <c r="C44" s="230"/>
    </row>
    <row r="45" spans="1:3" ht="17.25" thickBot="1" x14ac:dyDescent="0.35">
      <c r="A45" s="150" t="s">
        <v>32</v>
      </c>
      <c r="B45" s="75"/>
      <c r="C45" s="151"/>
    </row>
    <row r="46" spans="1:3" ht="16.5" x14ac:dyDescent="0.3">
      <c r="A46" s="152" t="s">
        <v>33</v>
      </c>
      <c r="B46" s="153"/>
      <c r="C46" s="154"/>
    </row>
    <row r="47" spans="1:3" ht="16.5" x14ac:dyDescent="0.3">
      <c r="A47" s="155" t="s">
        <v>34</v>
      </c>
      <c r="B47" s="156"/>
      <c r="C47" s="157"/>
    </row>
    <row r="48" spans="1:3" ht="17.25" thickBot="1" x14ac:dyDescent="0.35">
      <c r="A48" s="158" t="s">
        <v>232</v>
      </c>
      <c r="B48" s="159"/>
      <c r="C48" s="160"/>
    </row>
    <row r="49" spans="3:3" ht="18.75" thickTop="1" x14ac:dyDescent="0.25">
      <c r="C49" s="3"/>
    </row>
  </sheetData>
  <sheetProtection algorithmName="SHA-512" hashValue="SAg+XV+qIlFIm0Z6McC2Ebl8P6k5DjwVue+Kllmt1gQfLX63nfDhf3qAcup18iYlHTkagIXFfk1kTdRllvMV9Q==" saltValue="6H12pnFQtEMohW3RzsXqbQ==" spinCount="100000" sheet="1" selectLockedCells="1"/>
  <mergeCells count="8">
    <mergeCell ref="A43:C43"/>
    <mergeCell ref="A44:C44"/>
    <mergeCell ref="A5:C5"/>
    <mergeCell ref="A8:C8"/>
    <mergeCell ref="A39:B39"/>
    <mergeCell ref="A40:C40"/>
    <mergeCell ref="B41:C41"/>
    <mergeCell ref="B42:C42"/>
  </mergeCells>
  <printOptions horizontalCentered="1"/>
  <pageMargins left="0.25" right="0.25" top="0.5" bottom="0.5" header="0.25"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34BA2-E76D-4E78-BB85-4042EF021EA5}">
  <sheetPr>
    <tabColor theme="9" tint="-0.499984740745262"/>
  </sheetPr>
  <dimension ref="A1:G99"/>
  <sheetViews>
    <sheetView tabSelected="1" view="pageBreakPreview" zoomScaleNormal="100" zoomScaleSheetLayoutView="100" workbookViewId="0">
      <selection sqref="A1:G1"/>
    </sheetView>
  </sheetViews>
  <sheetFormatPr defaultRowHeight="15" x14ac:dyDescent="0.25"/>
  <cols>
    <col min="1" max="1" width="9.7109375" style="26" customWidth="1"/>
    <col min="2" max="2" width="15.7109375" style="26" customWidth="1"/>
    <col min="3" max="3" width="60.85546875" style="27" customWidth="1"/>
    <col min="4" max="4" width="14.7109375" style="26" customWidth="1"/>
    <col min="5" max="6" width="10.7109375" style="26" customWidth="1"/>
    <col min="7" max="7" width="25.7109375" style="26" customWidth="1"/>
  </cols>
  <sheetData>
    <row r="1" spans="1:7" ht="105" customHeight="1" thickBot="1" x14ac:dyDescent="0.3">
      <c r="A1" s="243" t="s">
        <v>233</v>
      </c>
      <c r="B1" s="244"/>
      <c r="C1" s="244"/>
      <c r="D1" s="244"/>
      <c r="E1" s="244"/>
      <c r="F1" s="244"/>
      <c r="G1" s="245"/>
    </row>
    <row r="2" spans="1:7" s="25" customFormat="1" ht="30" customHeight="1" thickBot="1" x14ac:dyDescent="0.25">
      <c r="A2" s="55" t="s">
        <v>42</v>
      </c>
      <c r="B2" s="56" t="str">
        <f>'[2]Original Items Condensed'!C8</f>
        <v>Code Number</v>
      </c>
      <c r="C2" s="56" t="s">
        <v>41</v>
      </c>
      <c r="D2" s="57" t="s">
        <v>40</v>
      </c>
      <c r="E2" s="57" t="s">
        <v>39</v>
      </c>
      <c r="F2" s="58" t="s">
        <v>38</v>
      </c>
      <c r="G2" s="59" t="s">
        <v>37</v>
      </c>
    </row>
    <row r="3" spans="1:7" s="25" customFormat="1" ht="20.100000000000001" customHeight="1" x14ac:dyDescent="0.25">
      <c r="A3" s="43">
        <v>1</v>
      </c>
      <c r="B3" s="44">
        <v>20100110</v>
      </c>
      <c r="C3" s="45" t="s">
        <v>127</v>
      </c>
      <c r="D3" s="44" t="s">
        <v>110</v>
      </c>
      <c r="E3" s="44">
        <v>20</v>
      </c>
      <c r="F3" s="167"/>
      <c r="G3" s="46">
        <f>SUM(E3*F3)</f>
        <v>0</v>
      </c>
    </row>
    <row r="4" spans="1:7" s="25" customFormat="1" ht="20.100000000000001" customHeight="1" x14ac:dyDescent="0.25">
      <c r="A4" s="47">
        <v>2</v>
      </c>
      <c r="B4" s="48">
        <v>20100210</v>
      </c>
      <c r="C4" s="49" t="s">
        <v>128</v>
      </c>
      <c r="D4" s="48" t="s">
        <v>110</v>
      </c>
      <c r="E4" s="48">
        <v>118</v>
      </c>
      <c r="F4" s="165"/>
      <c r="G4" s="50">
        <f t="shared" ref="G4:G67" si="0">SUM(E4*F4)</f>
        <v>0</v>
      </c>
    </row>
    <row r="5" spans="1:7" s="25" customFormat="1" ht="20.100000000000001" customHeight="1" x14ac:dyDescent="0.25">
      <c r="A5" s="47">
        <v>3</v>
      </c>
      <c r="B5" s="48" t="s">
        <v>129</v>
      </c>
      <c r="C5" s="49" t="s">
        <v>130</v>
      </c>
      <c r="D5" s="48" t="s">
        <v>117</v>
      </c>
      <c r="E5" s="48">
        <v>236</v>
      </c>
      <c r="F5" s="165"/>
      <c r="G5" s="50">
        <f t="shared" si="0"/>
        <v>0</v>
      </c>
    </row>
    <row r="6" spans="1:7" s="25" customFormat="1" ht="20.100000000000001" customHeight="1" x14ac:dyDescent="0.25">
      <c r="A6" s="47">
        <v>4</v>
      </c>
      <c r="B6" s="48" t="s">
        <v>131</v>
      </c>
      <c r="C6" s="49" t="s">
        <v>68</v>
      </c>
      <c r="D6" s="48" t="s">
        <v>111</v>
      </c>
      <c r="E6" s="48">
        <v>12</v>
      </c>
      <c r="F6" s="165"/>
      <c r="G6" s="50">
        <f t="shared" si="0"/>
        <v>0</v>
      </c>
    </row>
    <row r="7" spans="1:7" s="25" customFormat="1" ht="20.100000000000001" customHeight="1" x14ac:dyDescent="0.25">
      <c r="A7" s="47">
        <v>5</v>
      </c>
      <c r="B7" s="48">
        <v>20200100</v>
      </c>
      <c r="C7" s="49" t="s">
        <v>67</v>
      </c>
      <c r="D7" s="48" t="s">
        <v>109</v>
      </c>
      <c r="E7" s="48">
        <v>0</v>
      </c>
      <c r="F7" s="165"/>
      <c r="G7" s="50">
        <f t="shared" si="0"/>
        <v>0</v>
      </c>
    </row>
    <row r="8" spans="1:7" s="25" customFormat="1" ht="20.100000000000001" customHeight="1" x14ac:dyDescent="0.25">
      <c r="A8" s="47">
        <v>6</v>
      </c>
      <c r="B8" s="48" t="s">
        <v>132</v>
      </c>
      <c r="C8" s="49" t="s">
        <v>133</v>
      </c>
      <c r="D8" s="48" t="s">
        <v>109</v>
      </c>
      <c r="E8" s="48">
        <v>1853</v>
      </c>
      <c r="F8" s="165"/>
      <c r="G8" s="50">
        <f t="shared" si="0"/>
        <v>0</v>
      </c>
    </row>
    <row r="9" spans="1:7" s="25" customFormat="1" ht="20.100000000000001" customHeight="1" x14ac:dyDescent="0.25">
      <c r="A9" s="47">
        <v>7</v>
      </c>
      <c r="B9" s="48" t="s">
        <v>134</v>
      </c>
      <c r="C9" s="49" t="s">
        <v>135</v>
      </c>
      <c r="D9" s="48" t="s">
        <v>109</v>
      </c>
      <c r="E9" s="48">
        <v>431</v>
      </c>
      <c r="F9" s="165"/>
      <c r="G9" s="50">
        <f t="shared" si="0"/>
        <v>0</v>
      </c>
    </row>
    <row r="10" spans="1:7" s="25" customFormat="1" ht="20.100000000000001" customHeight="1" x14ac:dyDescent="0.25">
      <c r="A10" s="47">
        <v>8</v>
      </c>
      <c r="B10" s="48" t="s">
        <v>136</v>
      </c>
      <c r="C10" s="49" t="s">
        <v>79</v>
      </c>
      <c r="D10" s="48" t="s">
        <v>114</v>
      </c>
      <c r="E10" s="48">
        <v>160</v>
      </c>
      <c r="F10" s="165"/>
      <c r="G10" s="50">
        <f t="shared" si="0"/>
        <v>0</v>
      </c>
    </row>
    <row r="11" spans="1:7" s="25" customFormat="1" ht="20.100000000000001" customHeight="1" x14ac:dyDescent="0.25">
      <c r="A11" s="47">
        <v>9</v>
      </c>
      <c r="B11" s="48">
        <v>20800150</v>
      </c>
      <c r="C11" s="49" t="s">
        <v>69</v>
      </c>
      <c r="D11" s="48" t="s">
        <v>109</v>
      </c>
      <c r="E11" s="48">
        <v>100</v>
      </c>
      <c r="F11" s="165"/>
      <c r="G11" s="50">
        <f t="shared" si="0"/>
        <v>0</v>
      </c>
    </row>
    <row r="12" spans="1:7" s="25" customFormat="1" ht="20.100000000000001" customHeight="1" x14ac:dyDescent="0.25">
      <c r="A12" s="47">
        <v>10</v>
      </c>
      <c r="B12" s="48">
        <v>21101615</v>
      </c>
      <c r="C12" s="49" t="s">
        <v>70</v>
      </c>
      <c r="D12" s="48" t="s">
        <v>112</v>
      </c>
      <c r="E12" s="48">
        <v>1443</v>
      </c>
      <c r="F12" s="165"/>
      <c r="G12" s="50">
        <f t="shared" si="0"/>
        <v>0</v>
      </c>
    </row>
    <row r="13" spans="1:7" s="25" customFormat="1" ht="20.100000000000001" customHeight="1" x14ac:dyDescent="0.25">
      <c r="A13" s="47">
        <v>11</v>
      </c>
      <c r="B13" s="48" t="s">
        <v>54</v>
      </c>
      <c r="C13" s="49" t="s">
        <v>72</v>
      </c>
      <c r="D13" s="48" t="s">
        <v>112</v>
      </c>
      <c r="E13" s="48">
        <v>12</v>
      </c>
      <c r="F13" s="165"/>
      <c r="G13" s="50">
        <f t="shared" si="0"/>
        <v>0</v>
      </c>
    </row>
    <row r="14" spans="1:7" s="25" customFormat="1" ht="20.100000000000001" customHeight="1" x14ac:dyDescent="0.25">
      <c r="A14" s="47">
        <v>12</v>
      </c>
      <c r="B14" s="48" t="s">
        <v>137</v>
      </c>
      <c r="C14" s="49" t="s">
        <v>71</v>
      </c>
      <c r="D14" s="48" t="s">
        <v>112</v>
      </c>
      <c r="E14" s="48">
        <v>1443</v>
      </c>
      <c r="F14" s="165"/>
      <c r="G14" s="50">
        <f t="shared" si="0"/>
        <v>0</v>
      </c>
    </row>
    <row r="15" spans="1:7" s="25" customFormat="1" ht="20.100000000000001" customHeight="1" x14ac:dyDescent="0.25">
      <c r="A15" s="47">
        <v>13</v>
      </c>
      <c r="B15" s="48" t="s">
        <v>136</v>
      </c>
      <c r="C15" s="49" t="s">
        <v>138</v>
      </c>
      <c r="D15" s="48" t="s">
        <v>111</v>
      </c>
      <c r="E15" s="48">
        <v>13</v>
      </c>
      <c r="F15" s="165"/>
      <c r="G15" s="50">
        <f t="shared" si="0"/>
        <v>0</v>
      </c>
    </row>
    <row r="16" spans="1:7" s="25" customFormat="1" ht="20.100000000000001" customHeight="1" x14ac:dyDescent="0.25">
      <c r="A16" s="47">
        <v>14</v>
      </c>
      <c r="B16" s="48" t="s">
        <v>139</v>
      </c>
      <c r="C16" s="49" t="s">
        <v>140</v>
      </c>
      <c r="D16" s="48" t="s">
        <v>109</v>
      </c>
      <c r="E16" s="48">
        <v>77</v>
      </c>
      <c r="F16" s="165"/>
      <c r="G16" s="50">
        <f t="shared" si="0"/>
        <v>0</v>
      </c>
    </row>
    <row r="17" spans="1:7" s="25" customFormat="1" ht="20.100000000000001" customHeight="1" x14ac:dyDescent="0.25">
      <c r="A17" s="47">
        <v>15</v>
      </c>
      <c r="B17" s="48">
        <v>31101100</v>
      </c>
      <c r="C17" s="49" t="s">
        <v>141</v>
      </c>
      <c r="D17" s="48" t="s">
        <v>109</v>
      </c>
      <c r="E17" s="48">
        <v>463</v>
      </c>
      <c r="F17" s="165"/>
      <c r="G17" s="50">
        <f t="shared" si="0"/>
        <v>0</v>
      </c>
    </row>
    <row r="18" spans="1:7" s="25" customFormat="1" ht="20.100000000000001" customHeight="1" x14ac:dyDescent="0.25">
      <c r="A18" s="47">
        <v>16</v>
      </c>
      <c r="B18" s="48">
        <v>35300200</v>
      </c>
      <c r="C18" s="49" t="s">
        <v>73</v>
      </c>
      <c r="D18" s="48" t="s">
        <v>112</v>
      </c>
      <c r="E18" s="48">
        <v>2225</v>
      </c>
      <c r="F18" s="165"/>
      <c r="G18" s="50">
        <f t="shared" si="0"/>
        <v>0</v>
      </c>
    </row>
    <row r="19" spans="1:7" s="25" customFormat="1" ht="20.100000000000001" customHeight="1" x14ac:dyDescent="0.25">
      <c r="A19" s="47">
        <v>17</v>
      </c>
      <c r="B19" s="48">
        <v>40600290</v>
      </c>
      <c r="C19" s="49" t="s">
        <v>74</v>
      </c>
      <c r="D19" s="48" t="s">
        <v>113</v>
      </c>
      <c r="E19" s="48">
        <v>1673</v>
      </c>
      <c r="F19" s="165"/>
      <c r="G19" s="50">
        <f t="shared" si="0"/>
        <v>0</v>
      </c>
    </row>
    <row r="20" spans="1:7" s="25" customFormat="1" ht="20.100000000000001" customHeight="1" x14ac:dyDescent="0.25">
      <c r="A20" s="47">
        <v>18</v>
      </c>
      <c r="B20" s="48">
        <v>40600525</v>
      </c>
      <c r="C20" s="49" t="s">
        <v>142</v>
      </c>
      <c r="D20" s="48" t="s">
        <v>114</v>
      </c>
      <c r="E20" s="48">
        <v>2</v>
      </c>
      <c r="F20" s="165"/>
      <c r="G20" s="50">
        <f t="shared" si="0"/>
        <v>0</v>
      </c>
    </row>
    <row r="21" spans="1:7" s="25" customFormat="1" ht="20.100000000000001" customHeight="1" x14ac:dyDescent="0.25">
      <c r="A21" s="47">
        <v>19</v>
      </c>
      <c r="B21" s="48">
        <v>40600635</v>
      </c>
      <c r="C21" s="49" t="s">
        <v>75</v>
      </c>
      <c r="D21" s="48" t="s">
        <v>114</v>
      </c>
      <c r="E21" s="48">
        <v>209</v>
      </c>
      <c r="F21" s="165"/>
      <c r="G21" s="50">
        <f t="shared" si="0"/>
        <v>0</v>
      </c>
    </row>
    <row r="22" spans="1:7" s="25" customFormat="1" ht="20.100000000000001" customHeight="1" x14ac:dyDescent="0.25">
      <c r="A22" s="47">
        <v>20</v>
      </c>
      <c r="B22" s="48">
        <v>40604060</v>
      </c>
      <c r="C22" s="49" t="s">
        <v>143</v>
      </c>
      <c r="D22" s="48" t="s">
        <v>114</v>
      </c>
      <c r="E22" s="48">
        <v>278</v>
      </c>
      <c r="F22" s="165"/>
      <c r="G22" s="50">
        <f t="shared" si="0"/>
        <v>0</v>
      </c>
    </row>
    <row r="23" spans="1:7" s="25" customFormat="1" ht="20.100000000000001" customHeight="1" x14ac:dyDescent="0.25">
      <c r="A23" s="47">
        <v>21</v>
      </c>
      <c r="B23" s="48">
        <v>80173</v>
      </c>
      <c r="C23" s="49" t="s">
        <v>76</v>
      </c>
      <c r="D23" s="48" t="s">
        <v>115</v>
      </c>
      <c r="E23" s="48">
        <v>4</v>
      </c>
      <c r="F23" s="165"/>
      <c r="G23" s="50">
        <f t="shared" si="0"/>
        <v>0</v>
      </c>
    </row>
    <row r="24" spans="1:7" s="25" customFormat="1" ht="20.100000000000001" customHeight="1" x14ac:dyDescent="0.25">
      <c r="A24" s="47">
        <v>22</v>
      </c>
      <c r="B24" s="48">
        <v>42300400</v>
      </c>
      <c r="C24" s="49" t="s">
        <v>144</v>
      </c>
      <c r="D24" s="48" t="s">
        <v>112</v>
      </c>
      <c r="E24" s="48">
        <v>526</v>
      </c>
      <c r="F24" s="165"/>
      <c r="G24" s="50">
        <f t="shared" si="0"/>
        <v>0</v>
      </c>
    </row>
    <row r="25" spans="1:7" s="25" customFormat="1" ht="20.100000000000001" customHeight="1" x14ac:dyDescent="0.25">
      <c r="A25" s="47">
        <v>23</v>
      </c>
      <c r="B25" s="48" t="s">
        <v>55</v>
      </c>
      <c r="C25" s="49" t="s">
        <v>145</v>
      </c>
      <c r="D25" s="48" t="s">
        <v>116</v>
      </c>
      <c r="E25" s="48">
        <v>1793</v>
      </c>
      <c r="F25" s="165"/>
      <c r="G25" s="50">
        <f t="shared" si="0"/>
        <v>0</v>
      </c>
    </row>
    <row r="26" spans="1:7" s="25" customFormat="1" ht="20.100000000000001" customHeight="1" x14ac:dyDescent="0.25">
      <c r="A26" s="47">
        <v>24</v>
      </c>
      <c r="B26" s="48" t="s">
        <v>146</v>
      </c>
      <c r="C26" s="49" t="s">
        <v>147</v>
      </c>
      <c r="D26" s="48" t="s">
        <v>116</v>
      </c>
      <c r="E26" s="48">
        <v>1359</v>
      </c>
      <c r="F26" s="165"/>
      <c r="G26" s="50">
        <f t="shared" si="0"/>
        <v>0</v>
      </c>
    </row>
    <row r="27" spans="1:7" s="25" customFormat="1" ht="20.100000000000001" customHeight="1" x14ac:dyDescent="0.25">
      <c r="A27" s="47">
        <v>25</v>
      </c>
      <c r="B27" s="48" t="s">
        <v>56</v>
      </c>
      <c r="C27" s="49" t="s">
        <v>148</v>
      </c>
      <c r="D27" s="48" t="s">
        <v>116</v>
      </c>
      <c r="E27" s="48">
        <v>1446</v>
      </c>
      <c r="F27" s="165"/>
      <c r="G27" s="50">
        <f t="shared" si="0"/>
        <v>0</v>
      </c>
    </row>
    <row r="28" spans="1:7" s="25" customFormat="1" ht="20.100000000000001" customHeight="1" x14ac:dyDescent="0.25">
      <c r="A28" s="47">
        <v>26</v>
      </c>
      <c r="B28" s="48" t="s">
        <v>57</v>
      </c>
      <c r="C28" s="49" t="s">
        <v>149</v>
      </c>
      <c r="D28" s="48" t="s">
        <v>116</v>
      </c>
      <c r="E28" s="48">
        <v>180</v>
      </c>
      <c r="F28" s="165"/>
      <c r="G28" s="50">
        <f t="shared" si="0"/>
        <v>0</v>
      </c>
    </row>
    <row r="29" spans="1:7" s="25" customFormat="1" ht="20.100000000000001" customHeight="1" x14ac:dyDescent="0.25">
      <c r="A29" s="47">
        <v>27</v>
      </c>
      <c r="B29" s="48" t="s">
        <v>58</v>
      </c>
      <c r="C29" s="49" t="s">
        <v>77</v>
      </c>
      <c r="D29" s="48" t="s">
        <v>116</v>
      </c>
      <c r="E29" s="48">
        <v>144</v>
      </c>
      <c r="F29" s="165"/>
      <c r="G29" s="50">
        <f t="shared" si="0"/>
        <v>0</v>
      </c>
    </row>
    <row r="30" spans="1:7" s="25" customFormat="1" ht="20.100000000000001" customHeight="1" x14ac:dyDescent="0.25">
      <c r="A30" s="47">
        <v>28</v>
      </c>
      <c r="B30" s="48" t="s">
        <v>60</v>
      </c>
      <c r="C30" s="49" t="s">
        <v>83</v>
      </c>
      <c r="D30" s="48" t="s">
        <v>112</v>
      </c>
      <c r="E30" s="48">
        <v>253</v>
      </c>
      <c r="F30" s="165"/>
      <c r="G30" s="50">
        <f t="shared" si="0"/>
        <v>0</v>
      </c>
    </row>
    <row r="31" spans="1:7" s="25" customFormat="1" ht="20.100000000000001" customHeight="1" x14ac:dyDescent="0.25">
      <c r="A31" s="47">
        <v>29</v>
      </c>
      <c r="B31" s="48">
        <v>44000100</v>
      </c>
      <c r="C31" s="49" t="s">
        <v>84</v>
      </c>
      <c r="D31" s="48" t="s">
        <v>112</v>
      </c>
      <c r="E31" s="48">
        <v>2487</v>
      </c>
      <c r="F31" s="165"/>
      <c r="G31" s="50">
        <f t="shared" si="0"/>
        <v>0</v>
      </c>
    </row>
    <row r="32" spans="1:7" s="25" customFormat="1" ht="20.100000000000001" customHeight="1" x14ac:dyDescent="0.25">
      <c r="A32" s="47">
        <v>30</v>
      </c>
      <c r="B32" s="48">
        <v>44000300</v>
      </c>
      <c r="C32" s="49" t="s">
        <v>85</v>
      </c>
      <c r="D32" s="48" t="s">
        <v>117</v>
      </c>
      <c r="E32" s="48">
        <v>336</v>
      </c>
      <c r="F32" s="165"/>
      <c r="G32" s="50">
        <f t="shared" si="0"/>
        <v>0</v>
      </c>
    </row>
    <row r="33" spans="1:7" s="25" customFormat="1" ht="20.100000000000001" customHeight="1" x14ac:dyDescent="0.25">
      <c r="A33" s="47">
        <v>31</v>
      </c>
      <c r="B33" s="48">
        <v>44000500</v>
      </c>
      <c r="C33" s="49" t="s">
        <v>86</v>
      </c>
      <c r="D33" s="48" t="s">
        <v>117</v>
      </c>
      <c r="E33" s="48">
        <v>292</v>
      </c>
      <c r="F33" s="165"/>
      <c r="G33" s="50">
        <f t="shared" si="0"/>
        <v>0</v>
      </c>
    </row>
    <row r="34" spans="1:7" s="25" customFormat="1" ht="20.100000000000001" customHeight="1" x14ac:dyDescent="0.25">
      <c r="A34" s="47">
        <v>32</v>
      </c>
      <c r="B34" s="48" t="s">
        <v>136</v>
      </c>
      <c r="C34" s="49" t="s">
        <v>81</v>
      </c>
      <c r="D34" s="48" t="s">
        <v>112</v>
      </c>
      <c r="E34" s="48">
        <v>757</v>
      </c>
      <c r="F34" s="165"/>
      <c r="G34" s="50">
        <f t="shared" si="0"/>
        <v>0</v>
      </c>
    </row>
    <row r="35" spans="1:7" s="25" customFormat="1" ht="20.100000000000001" customHeight="1" x14ac:dyDescent="0.25">
      <c r="A35" s="47">
        <v>33</v>
      </c>
      <c r="B35" s="48" t="s">
        <v>136</v>
      </c>
      <c r="C35" s="49" t="s">
        <v>82</v>
      </c>
      <c r="D35" s="48" t="s">
        <v>116</v>
      </c>
      <c r="E35" s="48">
        <v>3239</v>
      </c>
      <c r="F35" s="165"/>
      <c r="G35" s="50">
        <f t="shared" si="0"/>
        <v>0</v>
      </c>
    </row>
    <row r="36" spans="1:7" s="25" customFormat="1" ht="20.100000000000001" customHeight="1" x14ac:dyDescent="0.25">
      <c r="A36" s="47">
        <v>34</v>
      </c>
      <c r="B36" s="48">
        <v>42001300</v>
      </c>
      <c r="C36" s="49" t="s">
        <v>150</v>
      </c>
      <c r="D36" s="48" t="s">
        <v>112</v>
      </c>
      <c r="E36" s="48">
        <v>1360</v>
      </c>
      <c r="F36" s="165"/>
      <c r="G36" s="50">
        <f t="shared" si="0"/>
        <v>0</v>
      </c>
    </row>
    <row r="37" spans="1:7" s="25" customFormat="1" ht="20.100000000000001" customHeight="1" x14ac:dyDescent="0.25">
      <c r="A37" s="47">
        <v>35</v>
      </c>
      <c r="B37" s="48">
        <v>60600605</v>
      </c>
      <c r="C37" s="49" t="s">
        <v>78</v>
      </c>
      <c r="D37" s="48" t="s">
        <v>117</v>
      </c>
      <c r="E37" s="48">
        <v>282</v>
      </c>
      <c r="F37" s="165"/>
      <c r="G37" s="50">
        <f t="shared" si="0"/>
        <v>0</v>
      </c>
    </row>
    <row r="38" spans="1:7" s="25" customFormat="1" ht="20.100000000000001" customHeight="1" x14ac:dyDescent="0.25">
      <c r="A38" s="47">
        <v>36</v>
      </c>
      <c r="B38" s="48" t="s">
        <v>59</v>
      </c>
      <c r="C38" s="49" t="s">
        <v>151</v>
      </c>
      <c r="D38" s="48" t="s">
        <v>117</v>
      </c>
      <c r="E38" s="48">
        <v>1222</v>
      </c>
      <c r="F38" s="165"/>
      <c r="G38" s="50">
        <f t="shared" si="0"/>
        <v>0</v>
      </c>
    </row>
    <row r="39" spans="1:7" s="25" customFormat="1" ht="20.100000000000001" customHeight="1" x14ac:dyDescent="0.25">
      <c r="A39" s="47">
        <v>37</v>
      </c>
      <c r="B39" s="48" t="s">
        <v>136</v>
      </c>
      <c r="C39" s="49" t="s">
        <v>152</v>
      </c>
      <c r="D39" s="48" t="s">
        <v>111</v>
      </c>
      <c r="E39" s="48">
        <v>628</v>
      </c>
      <c r="F39" s="165"/>
      <c r="G39" s="50">
        <f t="shared" si="0"/>
        <v>0</v>
      </c>
    </row>
    <row r="40" spans="1:7" s="25" customFormat="1" ht="20.100000000000001" customHeight="1" x14ac:dyDescent="0.25">
      <c r="A40" s="47">
        <v>38</v>
      </c>
      <c r="B40" s="48" t="s">
        <v>136</v>
      </c>
      <c r="C40" s="49" t="s">
        <v>153</v>
      </c>
      <c r="D40" s="48" t="s">
        <v>111</v>
      </c>
      <c r="E40" s="48">
        <v>77</v>
      </c>
      <c r="F40" s="165"/>
      <c r="G40" s="50">
        <f t="shared" si="0"/>
        <v>0</v>
      </c>
    </row>
    <row r="41" spans="1:7" s="25" customFormat="1" ht="20.100000000000001" customHeight="1" x14ac:dyDescent="0.25">
      <c r="A41" s="47">
        <v>39</v>
      </c>
      <c r="B41" s="48" t="s">
        <v>136</v>
      </c>
      <c r="C41" s="49" t="s">
        <v>80</v>
      </c>
      <c r="D41" s="48" t="s">
        <v>117</v>
      </c>
      <c r="E41" s="48">
        <v>318</v>
      </c>
      <c r="F41" s="165"/>
      <c r="G41" s="50">
        <f t="shared" si="0"/>
        <v>0</v>
      </c>
    </row>
    <row r="42" spans="1:7" s="25" customFormat="1" ht="20.100000000000001" customHeight="1" x14ac:dyDescent="0.25">
      <c r="A42" s="47">
        <v>40</v>
      </c>
      <c r="B42" s="48" t="s">
        <v>136</v>
      </c>
      <c r="C42" s="49" t="s">
        <v>90</v>
      </c>
      <c r="D42" s="48" t="s">
        <v>117</v>
      </c>
      <c r="E42" s="48">
        <v>107</v>
      </c>
      <c r="F42" s="165"/>
      <c r="G42" s="50">
        <f t="shared" si="0"/>
        <v>0</v>
      </c>
    </row>
    <row r="43" spans="1:7" s="25" customFormat="1" ht="20.100000000000001" customHeight="1" x14ac:dyDescent="0.25">
      <c r="A43" s="47">
        <v>41</v>
      </c>
      <c r="B43" s="48" t="s">
        <v>136</v>
      </c>
      <c r="C43" s="49" t="s">
        <v>89</v>
      </c>
      <c r="D43" s="48" t="s">
        <v>117</v>
      </c>
      <c r="E43" s="48">
        <v>40</v>
      </c>
      <c r="F43" s="165"/>
      <c r="G43" s="50">
        <f t="shared" si="0"/>
        <v>0</v>
      </c>
    </row>
    <row r="44" spans="1:7" s="25" customFormat="1" ht="20.100000000000001" customHeight="1" x14ac:dyDescent="0.25">
      <c r="A44" s="47">
        <v>42</v>
      </c>
      <c r="B44" s="48" t="s">
        <v>61</v>
      </c>
      <c r="C44" s="49" t="s">
        <v>154</v>
      </c>
      <c r="D44" s="48" t="s">
        <v>111</v>
      </c>
      <c r="E44" s="48">
        <v>8</v>
      </c>
      <c r="F44" s="165"/>
      <c r="G44" s="50">
        <f t="shared" si="0"/>
        <v>0</v>
      </c>
    </row>
    <row r="45" spans="1:7" s="25" customFormat="1" ht="20.100000000000001" customHeight="1" x14ac:dyDescent="0.25">
      <c r="A45" s="47">
        <v>43</v>
      </c>
      <c r="B45" s="48" t="s">
        <v>155</v>
      </c>
      <c r="C45" s="49" t="s">
        <v>98</v>
      </c>
      <c r="D45" s="48" t="s">
        <v>111</v>
      </c>
      <c r="E45" s="48">
        <v>3</v>
      </c>
      <c r="F45" s="165"/>
      <c r="G45" s="50">
        <f t="shared" si="0"/>
        <v>0</v>
      </c>
    </row>
    <row r="46" spans="1:7" s="25" customFormat="1" ht="20.100000000000001" customHeight="1" x14ac:dyDescent="0.25">
      <c r="A46" s="47">
        <v>44</v>
      </c>
      <c r="B46" s="48" t="s">
        <v>62</v>
      </c>
      <c r="C46" s="49" t="s">
        <v>87</v>
      </c>
      <c r="D46" s="48" t="s">
        <v>111</v>
      </c>
      <c r="E46" s="48">
        <v>3</v>
      </c>
      <c r="F46" s="165"/>
      <c r="G46" s="50">
        <f t="shared" si="0"/>
        <v>0</v>
      </c>
    </row>
    <row r="47" spans="1:7" s="25" customFormat="1" ht="20.100000000000001" customHeight="1" x14ac:dyDescent="0.25">
      <c r="A47" s="47">
        <v>45</v>
      </c>
      <c r="B47" s="48" t="s">
        <v>156</v>
      </c>
      <c r="C47" s="49" t="s">
        <v>157</v>
      </c>
      <c r="D47" s="48" t="s">
        <v>111</v>
      </c>
      <c r="E47" s="48">
        <v>4</v>
      </c>
      <c r="F47" s="165"/>
      <c r="G47" s="50">
        <f t="shared" si="0"/>
        <v>0</v>
      </c>
    </row>
    <row r="48" spans="1:7" s="25" customFormat="1" ht="20.100000000000001" customHeight="1" x14ac:dyDescent="0.25">
      <c r="A48" s="47">
        <v>46</v>
      </c>
      <c r="B48" s="48" t="s">
        <v>136</v>
      </c>
      <c r="C48" s="49" t="s">
        <v>88</v>
      </c>
      <c r="D48" s="48" t="s">
        <v>111</v>
      </c>
      <c r="E48" s="48">
        <v>4</v>
      </c>
      <c r="F48" s="165"/>
      <c r="G48" s="50">
        <f t="shared" si="0"/>
        <v>0</v>
      </c>
    </row>
    <row r="49" spans="1:7" s="25" customFormat="1" ht="20.100000000000001" customHeight="1" x14ac:dyDescent="0.25">
      <c r="A49" s="47">
        <v>47</v>
      </c>
      <c r="B49" s="48">
        <v>28000510</v>
      </c>
      <c r="C49" s="49" t="s">
        <v>107</v>
      </c>
      <c r="D49" s="48" t="s">
        <v>111</v>
      </c>
      <c r="E49" s="48">
        <v>8</v>
      </c>
      <c r="F49" s="165"/>
      <c r="G49" s="50">
        <f t="shared" si="0"/>
        <v>0</v>
      </c>
    </row>
    <row r="50" spans="1:7" s="25" customFormat="1" ht="20.100000000000001" customHeight="1" x14ac:dyDescent="0.25">
      <c r="A50" s="47">
        <v>48</v>
      </c>
      <c r="B50" s="48" t="s">
        <v>136</v>
      </c>
      <c r="C50" s="49" t="s">
        <v>158</v>
      </c>
      <c r="D50" s="48" t="s">
        <v>111</v>
      </c>
      <c r="E50" s="48">
        <v>0</v>
      </c>
      <c r="F50" s="165"/>
      <c r="G50" s="50">
        <f t="shared" si="0"/>
        <v>0</v>
      </c>
    </row>
    <row r="51" spans="1:7" s="25" customFormat="1" ht="20.100000000000001" customHeight="1" x14ac:dyDescent="0.25">
      <c r="A51" s="47">
        <v>49</v>
      </c>
      <c r="B51" s="48" t="s">
        <v>136</v>
      </c>
      <c r="C51" s="49" t="s">
        <v>159</v>
      </c>
      <c r="D51" s="48" t="s">
        <v>111</v>
      </c>
      <c r="E51" s="48">
        <v>4</v>
      </c>
      <c r="F51" s="165"/>
      <c r="G51" s="50">
        <f t="shared" si="0"/>
        <v>0</v>
      </c>
    </row>
    <row r="52" spans="1:7" s="25" customFormat="1" ht="20.100000000000001" customHeight="1" x14ac:dyDescent="0.25">
      <c r="A52" s="47">
        <v>50</v>
      </c>
      <c r="B52" s="48" t="s">
        <v>136</v>
      </c>
      <c r="C52" s="49" t="s">
        <v>160</v>
      </c>
      <c r="D52" s="48" t="s">
        <v>111</v>
      </c>
      <c r="E52" s="48">
        <v>4</v>
      </c>
      <c r="F52" s="165"/>
      <c r="G52" s="50">
        <f t="shared" si="0"/>
        <v>0</v>
      </c>
    </row>
    <row r="53" spans="1:7" s="25" customFormat="1" ht="20.100000000000001" customHeight="1" x14ac:dyDescent="0.25">
      <c r="A53" s="47">
        <v>51</v>
      </c>
      <c r="B53" s="48" t="s">
        <v>136</v>
      </c>
      <c r="C53" s="49" t="s">
        <v>161</v>
      </c>
      <c r="D53" s="48" t="s">
        <v>118</v>
      </c>
      <c r="E53" s="48">
        <v>4</v>
      </c>
      <c r="F53" s="165"/>
      <c r="G53" s="50">
        <f t="shared" si="0"/>
        <v>0</v>
      </c>
    </row>
    <row r="54" spans="1:7" s="25" customFormat="1" ht="20.100000000000001" customHeight="1" x14ac:dyDescent="0.25">
      <c r="A54" s="47">
        <v>52</v>
      </c>
      <c r="B54" s="48" t="s">
        <v>136</v>
      </c>
      <c r="C54" s="49" t="s">
        <v>91</v>
      </c>
      <c r="D54" s="48" t="s">
        <v>117</v>
      </c>
      <c r="E54" s="48">
        <v>2200</v>
      </c>
      <c r="F54" s="165"/>
      <c r="G54" s="50">
        <f t="shared" si="0"/>
        <v>0</v>
      </c>
    </row>
    <row r="55" spans="1:7" s="25" customFormat="1" ht="20.100000000000001" customHeight="1" x14ac:dyDescent="0.25">
      <c r="A55" s="47">
        <v>53</v>
      </c>
      <c r="B55" s="48">
        <v>56400500</v>
      </c>
      <c r="C55" s="49" t="s">
        <v>97</v>
      </c>
      <c r="D55" s="48" t="s">
        <v>111</v>
      </c>
      <c r="E55" s="48">
        <v>0</v>
      </c>
      <c r="F55" s="165"/>
      <c r="G55" s="50">
        <f t="shared" si="0"/>
        <v>0</v>
      </c>
    </row>
    <row r="56" spans="1:7" s="25" customFormat="1" ht="20.100000000000001" customHeight="1" x14ac:dyDescent="0.25">
      <c r="A56" s="47">
        <v>54</v>
      </c>
      <c r="B56" s="48" t="s">
        <v>136</v>
      </c>
      <c r="C56" s="49" t="s">
        <v>162</v>
      </c>
      <c r="D56" s="48" t="s">
        <v>111</v>
      </c>
      <c r="E56" s="48">
        <v>0</v>
      </c>
      <c r="F56" s="165"/>
      <c r="G56" s="50">
        <f t="shared" si="0"/>
        <v>0</v>
      </c>
    </row>
    <row r="57" spans="1:7" s="25" customFormat="1" ht="20.100000000000001" customHeight="1" x14ac:dyDescent="0.25">
      <c r="A57" s="47">
        <v>55</v>
      </c>
      <c r="B57" s="48" t="s">
        <v>136</v>
      </c>
      <c r="C57" s="49" t="s">
        <v>101</v>
      </c>
      <c r="D57" s="48" t="s">
        <v>119</v>
      </c>
      <c r="E57" s="48">
        <v>1</v>
      </c>
      <c r="F57" s="165"/>
      <c r="G57" s="50">
        <f t="shared" si="0"/>
        <v>0</v>
      </c>
    </row>
    <row r="58" spans="1:7" s="25" customFormat="1" ht="20.100000000000001" customHeight="1" x14ac:dyDescent="0.25">
      <c r="A58" s="47">
        <v>56</v>
      </c>
      <c r="B58" s="48" t="s">
        <v>136</v>
      </c>
      <c r="C58" s="49" t="s">
        <v>163</v>
      </c>
      <c r="D58" s="48" t="s">
        <v>111</v>
      </c>
      <c r="E58" s="48">
        <v>2</v>
      </c>
      <c r="F58" s="165"/>
      <c r="G58" s="50">
        <f t="shared" si="0"/>
        <v>0</v>
      </c>
    </row>
    <row r="59" spans="1:7" s="25" customFormat="1" ht="20.100000000000001" customHeight="1" x14ac:dyDescent="0.25">
      <c r="A59" s="47">
        <v>57</v>
      </c>
      <c r="B59" s="48" t="s">
        <v>66</v>
      </c>
      <c r="C59" s="49" t="s">
        <v>102</v>
      </c>
      <c r="D59" s="48" t="s">
        <v>115</v>
      </c>
      <c r="E59" s="48">
        <v>4</v>
      </c>
      <c r="F59" s="165"/>
      <c r="G59" s="50">
        <f t="shared" si="0"/>
        <v>0</v>
      </c>
    </row>
    <row r="60" spans="1:7" s="25" customFormat="1" ht="20.100000000000001" customHeight="1" x14ac:dyDescent="0.25">
      <c r="A60" s="47">
        <v>58</v>
      </c>
      <c r="B60" s="48">
        <v>78000400</v>
      </c>
      <c r="C60" s="49" t="s">
        <v>164</v>
      </c>
      <c r="D60" s="48" t="s">
        <v>117</v>
      </c>
      <c r="E60" s="48">
        <v>403</v>
      </c>
      <c r="F60" s="165"/>
      <c r="G60" s="50">
        <f t="shared" si="0"/>
        <v>0</v>
      </c>
    </row>
    <row r="61" spans="1:7" s="25" customFormat="1" ht="20.100000000000001" customHeight="1" x14ac:dyDescent="0.25">
      <c r="A61" s="47">
        <v>59</v>
      </c>
      <c r="B61" s="48">
        <v>78000650</v>
      </c>
      <c r="C61" s="49" t="s">
        <v>165</v>
      </c>
      <c r="D61" s="48" t="s">
        <v>117</v>
      </c>
      <c r="E61" s="48">
        <v>114</v>
      </c>
      <c r="F61" s="165"/>
      <c r="G61" s="50">
        <f t="shared" si="0"/>
        <v>0</v>
      </c>
    </row>
    <row r="62" spans="1:7" s="25" customFormat="1" ht="20.100000000000001" customHeight="1" x14ac:dyDescent="0.25">
      <c r="A62" s="47">
        <v>60</v>
      </c>
      <c r="B62" s="48" t="s">
        <v>64</v>
      </c>
      <c r="C62" s="49" t="s">
        <v>93</v>
      </c>
      <c r="D62" s="48" t="s">
        <v>116</v>
      </c>
      <c r="E62" s="48">
        <v>63</v>
      </c>
      <c r="F62" s="165"/>
      <c r="G62" s="50">
        <f t="shared" si="0"/>
        <v>0</v>
      </c>
    </row>
    <row r="63" spans="1:7" s="25" customFormat="1" ht="20.100000000000001" customHeight="1" x14ac:dyDescent="0.25">
      <c r="A63" s="47">
        <v>61</v>
      </c>
      <c r="B63" s="48" t="s">
        <v>63</v>
      </c>
      <c r="C63" s="49" t="s">
        <v>92</v>
      </c>
      <c r="D63" s="48" t="s">
        <v>116</v>
      </c>
      <c r="E63" s="48">
        <v>7</v>
      </c>
      <c r="F63" s="165"/>
      <c r="G63" s="50">
        <f t="shared" si="0"/>
        <v>0</v>
      </c>
    </row>
    <row r="64" spans="1:7" s="25" customFormat="1" ht="20.100000000000001" customHeight="1" x14ac:dyDescent="0.25">
      <c r="A64" s="47">
        <v>62</v>
      </c>
      <c r="B64" s="48" t="s">
        <v>136</v>
      </c>
      <c r="C64" s="49" t="s">
        <v>94</v>
      </c>
      <c r="D64" s="48" t="s">
        <v>111</v>
      </c>
      <c r="E64" s="48">
        <v>13</v>
      </c>
      <c r="F64" s="165"/>
      <c r="G64" s="50">
        <f t="shared" si="0"/>
        <v>0</v>
      </c>
    </row>
    <row r="65" spans="1:7" s="25" customFormat="1" ht="20.100000000000001" customHeight="1" x14ac:dyDescent="0.25">
      <c r="A65" s="47">
        <v>63</v>
      </c>
      <c r="B65" s="48" t="s">
        <v>65</v>
      </c>
      <c r="C65" s="49" t="s">
        <v>95</v>
      </c>
      <c r="D65" s="48" t="s">
        <v>111</v>
      </c>
      <c r="E65" s="48">
        <v>4</v>
      </c>
      <c r="F65" s="165"/>
      <c r="G65" s="50">
        <f t="shared" si="0"/>
        <v>0</v>
      </c>
    </row>
    <row r="66" spans="1:7" s="25" customFormat="1" ht="20.100000000000001" customHeight="1" x14ac:dyDescent="0.25">
      <c r="A66" s="47">
        <v>64</v>
      </c>
      <c r="B66" s="48" t="s">
        <v>136</v>
      </c>
      <c r="C66" s="49" t="s">
        <v>96</v>
      </c>
      <c r="D66" s="48" t="s">
        <v>111</v>
      </c>
      <c r="E66" s="48">
        <v>8</v>
      </c>
      <c r="F66" s="165"/>
      <c r="G66" s="50">
        <f t="shared" si="0"/>
        <v>0</v>
      </c>
    </row>
    <row r="67" spans="1:7" s="25" customFormat="1" ht="20.100000000000001" customHeight="1" x14ac:dyDescent="0.25">
      <c r="A67" s="47">
        <v>65</v>
      </c>
      <c r="B67" s="48">
        <v>66900200</v>
      </c>
      <c r="C67" s="49" t="s">
        <v>106</v>
      </c>
      <c r="D67" s="48" t="s">
        <v>109</v>
      </c>
      <c r="E67" s="48">
        <v>0</v>
      </c>
      <c r="F67" s="165"/>
      <c r="G67" s="50">
        <f t="shared" si="0"/>
        <v>0</v>
      </c>
    </row>
    <row r="68" spans="1:7" s="25" customFormat="1" ht="20.100000000000001" customHeight="1" x14ac:dyDescent="0.25">
      <c r="A68" s="47">
        <v>66</v>
      </c>
      <c r="B68" s="48">
        <v>66900530</v>
      </c>
      <c r="C68" s="49" t="s">
        <v>108</v>
      </c>
      <c r="D68" s="48" t="s">
        <v>111</v>
      </c>
      <c r="E68" s="48">
        <v>0</v>
      </c>
      <c r="F68" s="165"/>
      <c r="G68" s="50">
        <f t="shared" ref="G68:G96" si="1">SUM(E68*F68)</f>
        <v>0</v>
      </c>
    </row>
    <row r="69" spans="1:7" s="25" customFormat="1" ht="20.100000000000001" customHeight="1" x14ac:dyDescent="0.25">
      <c r="A69" s="47">
        <v>67</v>
      </c>
      <c r="B69" s="48">
        <v>66901001</v>
      </c>
      <c r="C69" s="49" t="s">
        <v>103</v>
      </c>
      <c r="D69" s="48" t="s">
        <v>119</v>
      </c>
      <c r="E69" s="48">
        <v>0</v>
      </c>
      <c r="F69" s="165"/>
      <c r="G69" s="50">
        <f t="shared" si="1"/>
        <v>0</v>
      </c>
    </row>
    <row r="70" spans="1:7" s="25" customFormat="1" ht="20.100000000000001" customHeight="1" x14ac:dyDescent="0.25">
      <c r="A70" s="47">
        <v>68</v>
      </c>
      <c r="B70" s="48">
        <v>66901003</v>
      </c>
      <c r="C70" s="49" t="s">
        <v>104</v>
      </c>
      <c r="D70" s="48" t="s">
        <v>119</v>
      </c>
      <c r="E70" s="48">
        <v>0</v>
      </c>
      <c r="F70" s="165"/>
      <c r="G70" s="50">
        <f t="shared" si="1"/>
        <v>0</v>
      </c>
    </row>
    <row r="71" spans="1:7" s="25" customFormat="1" ht="20.100000000000001" customHeight="1" x14ac:dyDescent="0.25">
      <c r="A71" s="47">
        <v>69</v>
      </c>
      <c r="B71" s="48">
        <v>66901006</v>
      </c>
      <c r="C71" s="49" t="s">
        <v>105</v>
      </c>
      <c r="D71" s="48" t="s">
        <v>166</v>
      </c>
      <c r="E71" s="48">
        <v>0</v>
      </c>
      <c r="F71" s="165"/>
      <c r="G71" s="50">
        <f t="shared" si="1"/>
        <v>0</v>
      </c>
    </row>
    <row r="72" spans="1:7" s="25" customFormat="1" ht="20.100000000000001" customHeight="1" x14ac:dyDescent="0.25">
      <c r="A72" s="47">
        <v>70</v>
      </c>
      <c r="B72" s="48" t="s">
        <v>167</v>
      </c>
      <c r="C72" s="49" t="s">
        <v>168</v>
      </c>
      <c r="D72" s="48" t="s">
        <v>169</v>
      </c>
      <c r="E72" s="48">
        <v>279</v>
      </c>
      <c r="F72" s="165"/>
      <c r="G72" s="50">
        <f t="shared" si="1"/>
        <v>0</v>
      </c>
    </row>
    <row r="73" spans="1:7" s="25" customFormat="1" ht="20.100000000000001" customHeight="1" x14ac:dyDescent="0.25">
      <c r="A73" s="47">
        <v>71</v>
      </c>
      <c r="B73" s="48" t="s">
        <v>170</v>
      </c>
      <c r="C73" s="49" t="s">
        <v>171</v>
      </c>
      <c r="D73" s="48" t="s">
        <v>111</v>
      </c>
      <c r="E73" s="48">
        <v>2</v>
      </c>
      <c r="F73" s="165"/>
      <c r="G73" s="50">
        <f t="shared" si="1"/>
        <v>0</v>
      </c>
    </row>
    <row r="74" spans="1:7" s="25" customFormat="1" ht="20.100000000000001" customHeight="1" x14ac:dyDescent="0.25">
      <c r="A74" s="47">
        <v>72</v>
      </c>
      <c r="B74" s="48" t="s">
        <v>136</v>
      </c>
      <c r="C74" s="49" t="s">
        <v>172</v>
      </c>
      <c r="D74" s="48" t="s">
        <v>111</v>
      </c>
      <c r="E74" s="48">
        <v>0</v>
      </c>
      <c r="F74" s="165"/>
      <c r="G74" s="50">
        <f t="shared" si="1"/>
        <v>0</v>
      </c>
    </row>
    <row r="75" spans="1:7" s="25" customFormat="1" ht="20.100000000000001" customHeight="1" x14ac:dyDescent="0.25">
      <c r="A75" s="47">
        <v>73</v>
      </c>
      <c r="B75" s="48" t="s">
        <v>173</v>
      </c>
      <c r="C75" s="49" t="s">
        <v>174</v>
      </c>
      <c r="D75" s="48" t="s">
        <v>169</v>
      </c>
      <c r="E75" s="48">
        <v>76</v>
      </c>
      <c r="F75" s="165"/>
      <c r="G75" s="50">
        <f t="shared" si="1"/>
        <v>0</v>
      </c>
    </row>
    <row r="76" spans="1:7" s="25" customFormat="1" ht="20.100000000000001" customHeight="1" x14ac:dyDescent="0.25">
      <c r="A76" s="47">
        <v>74</v>
      </c>
      <c r="B76" s="48" t="s">
        <v>175</v>
      </c>
      <c r="C76" s="49" t="s">
        <v>176</v>
      </c>
      <c r="D76" s="48" t="s">
        <v>169</v>
      </c>
      <c r="E76" s="48">
        <v>203</v>
      </c>
      <c r="F76" s="165"/>
      <c r="G76" s="50">
        <f t="shared" si="1"/>
        <v>0</v>
      </c>
    </row>
    <row r="77" spans="1:7" s="25" customFormat="1" ht="20.100000000000001" customHeight="1" x14ac:dyDescent="0.25">
      <c r="A77" s="47">
        <v>75</v>
      </c>
      <c r="B77" s="48" t="s">
        <v>177</v>
      </c>
      <c r="C77" s="49" t="s">
        <v>178</v>
      </c>
      <c r="D77" s="48" t="s">
        <v>111</v>
      </c>
      <c r="E77" s="48">
        <v>9</v>
      </c>
      <c r="F77" s="165"/>
      <c r="G77" s="50">
        <f t="shared" si="1"/>
        <v>0</v>
      </c>
    </row>
    <row r="78" spans="1:7" s="25" customFormat="1" ht="20.100000000000001" customHeight="1" x14ac:dyDescent="0.25">
      <c r="A78" s="47">
        <v>76</v>
      </c>
      <c r="B78" s="48" t="s">
        <v>179</v>
      </c>
      <c r="C78" s="49" t="s">
        <v>180</v>
      </c>
      <c r="D78" s="48" t="s">
        <v>111</v>
      </c>
      <c r="E78" s="48">
        <v>2</v>
      </c>
      <c r="F78" s="165"/>
      <c r="G78" s="50">
        <f t="shared" si="1"/>
        <v>0</v>
      </c>
    </row>
    <row r="79" spans="1:7" s="25" customFormat="1" ht="20.100000000000001" customHeight="1" x14ac:dyDescent="0.25">
      <c r="A79" s="47">
        <v>77</v>
      </c>
      <c r="B79" s="48" t="s">
        <v>181</v>
      </c>
      <c r="C79" s="49" t="s">
        <v>182</v>
      </c>
      <c r="D79" s="48" t="s">
        <v>169</v>
      </c>
      <c r="E79" s="48">
        <v>0</v>
      </c>
      <c r="F79" s="165"/>
      <c r="G79" s="50">
        <f t="shared" si="1"/>
        <v>0</v>
      </c>
    </row>
    <row r="80" spans="1:7" s="25" customFormat="1" ht="20.100000000000001" customHeight="1" x14ac:dyDescent="0.25">
      <c r="A80" s="47">
        <v>78</v>
      </c>
      <c r="B80" s="48" t="s">
        <v>183</v>
      </c>
      <c r="C80" s="49" t="s">
        <v>184</v>
      </c>
      <c r="D80" s="48" t="s">
        <v>169</v>
      </c>
      <c r="E80" s="48">
        <v>938</v>
      </c>
      <c r="F80" s="165"/>
      <c r="G80" s="50">
        <f t="shared" si="1"/>
        <v>0</v>
      </c>
    </row>
    <row r="81" spans="1:7" s="25" customFormat="1" ht="20.100000000000001" customHeight="1" x14ac:dyDescent="0.25">
      <c r="A81" s="47">
        <v>79</v>
      </c>
      <c r="B81" s="48" t="s">
        <v>185</v>
      </c>
      <c r="C81" s="49" t="s">
        <v>186</v>
      </c>
      <c r="D81" s="48" t="s">
        <v>111</v>
      </c>
      <c r="E81" s="48">
        <v>4</v>
      </c>
      <c r="F81" s="165"/>
      <c r="G81" s="50">
        <f t="shared" si="1"/>
        <v>0</v>
      </c>
    </row>
    <row r="82" spans="1:7" s="25" customFormat="1" ht="20.100000000000001" customHeight="1" x14ac:dyDescent="0.25">
      <c r="A82" s="47">
        <v>80</v>
      </c>
      <c r="B82" s="48" t="s">
        <v>187</v>
      </c>
      <c r="C82" s="49" t="s">
        <v>188</v>
      </c>
      <c r="D82" s="48" t="s">
        <v>111</v>
      </c>
      <c r="E82" s="48">
        <v>4</v>
      </c>
      <c r="F82" s="165"/>
      <c r="G82" s="50">
        <f t="shared" si="1"/>
        <v>0</v>
      </c>
    </row>
    <row r="83" spans="1:7" s="25" customFormat="1" ht="20.100000000000001" customHeight="1" x14ac:dyDescent="0.25">
      <c r="A83" s="47">
        <v>81</v>
      </c>
      <c r="B83" s="48" t="s">
        <v>189</v>
      </c>
      <c r="C83" s="49" t="s">
        <v>190</v>
      </c>
      <c r="D83" s="48" t="s">
        <v>169</v>
      </c>
      <c r="E83" s="48">
        <v>300</v>
      </c>
      <c r="F83" s="165"/>
      <c r="G83" s="50">
        <f t="shared" si="1"/>
        <v>0</v>
      </c>
    </row>
    <row r="84" spans="1:7" s="25" customFormat="1" ht="20.100000000000001" customHeight="1" x14ac:dyDescent="0.25">
      <c r="A84" s="47">
        <v>82</v>
      </c>
      <c r="B84" s="48" t="s">
        <v>191</v>
      </c>
      <c r="C84" s="49" t="s">
        <v>192</v>
      </c>
      <c r="D84" s="48" t="s">
        <v>169</v>
      </c>
      <c r="E84" s="48">
        <v>1556</v>
      </c>
      <c r="F84" s="165"/>
      <c r="G84" s="50">
        <f t="shared" si="1"/>
        <v>0</v>
      </c>
    </row>
    <row r="85" spans="1:7" s="25" customFormat="1" ht="20.100000000000001" customHeight="1" x14ac:dyDescent="0.25">
      <c r="A85" s="47">
        <v>83</v>
      </c>
      <c r="B85" s="48" t="s">
        <v>193</v>
      </c>
      <c r="C85" s="49" t="s">
        <v>99</v>
      </c>
      <c r="D85" s="48" t="s">
        <v>111</v>
      </c>
      <c r="E85" s="48">
        <v>2</v>
      </c>
      <c r="F85" s="165"/>
      <c r="G85" s="50">
        <f t="shared" si="1"/>
        <v>0</v>
      </c>
    </row>
    <row r="86" spans="1:7" s="25" customFormat="1" ht="20.100000000000001" customHeight="1" x14ac:dyDescent="0.25">
      <c r="A86" s="47">
        <v>84</v>
      </c>
      <c r="B86" s="48" t="s">
        <v>194</v>
      </c>
      <c r="C86" s="49" t="s">
        <v>195</v>
      </c>
      <c r="D86" s="48" t="s">
        <v>111</v>
      </c>
      <c r="E86" s="48">
        <v>4</v>
      </c>
      <c r="F86" s="165"/>
      <c r="G86" s="50">
        <f t="shared" si="1"/>
        <v>0</v>
      </c>
    </row>
    <row r="87" spans="1:7" s="25" customFormat="1" ht="20.100000000000001" customHeight="1" x14ac:dyDescent="0.25">
      <c r="A87" s="47">
        <v>85</v>
      </c>
      <c r="B87" s="48" t="s">
        <v>196</v>
      </c>
      <c r="C87" s="49" t="s">
        <v>197</v>
      </c>
      <c r="D87" s="48" t="s">
        <v>111</v>
      </c>
      <c r="E87" s="48">
        <v>4</v>
      </c>
      <c r="F87" s="165"/>
      <c r="G87" s="50">
        <f t="shared" si="1"/>
        <v>0</v>
      </c>
    </row>
    <row r="88" spans="1:7" s="25" customFormat="1" ht="20.100000000000001" customHeight="1" x14ac:dyDescent="0.25">
      <c r="A88" s="47">
        <v>86</v>
      </c>
      <c r="B88" s="48" t="s">
        <v>198</v>
      </c>
      <c r="C88" s="49" t="s">
        <v>199</v>
      </c>
      <c r="D88" s="48" t="s">
        <v>111</v>
      </c>
      <c r="E88" s="48">
        <v>4</v>
      </c>
      <c r="F88" s="165"/>
      <c r="G88" s="50">
        <f t="shared" si="1"/>
        <v>0</v>
      </c>
    </row>
    <row r="89" spans="1:7" s="25" customFormat="1" ht="20.100000000000001" customHeight="1" x14ac:dyDescent="0.25">
      <c r="A89" s="47">
        <v>87</v>
      </c>
      <c r="B89" s="48" t="s">
        <v>200</v>
      </c>
      <c r="C89" s="49" t="s">
        <v>201</v>
      </c>
      <c r="D89" s="48" t="s">
        <v>169</v>
      </c>
      <c r="E89" s="48">
        <v>972</v>
      </c>
      <c r="F89" s="165"/>
      <c r="G89" s="50">
        <f t="shared" si="1"/>
        <v>0</v>
      </c>
    </row>
    <row r="90" spans="1:7" s="25" customFormat="1" ht="20.100000000000001" customHeight="1" x14ac:dyDescent="0.25">
      <c r="A90" s="47">
        <v>88</v>
      </c>
      <c r="B90" s="48" t="s">
        <v>202</v>
      </c>
      <c r="C90" s="49" t="s">
        <v>203</v>
      </c>
      <c r="D90" s="48" t="s">
        <v>111</v>
      </c>
      <c r="E90" s="48">
        <v>1</v>
      </c>
      <c r="F90" s="165"/>
      <c r="G90" s="50">
        <f t="shared" si="1"/>
        <v>0</v>
      </c>
    </row>
    <row r="91" spans="1:7" s="25" customFormat="1" ht="20.100000000000001" customHeight="1" x14ac:dyDescent="0.25">
      <c r="A91" s="47">
        <v>89</v>
      </c>
      <c r="B91" s="48" t="s">
        <v>204</v>
      </c>
      <c r="C91" s="49" t="s">
        <v>100</v>
      </c>
      <c r="D91" s="48" t="s">
        <v>111</v>
      </c>
      <c r="E91" s="48">
        <v>4</v>
      </c>
      <c r="F91" s="165"/>
      <c r="G91" s="50">
        <f t="shared" si="1"/>
        <v>0</v>
      </c>
    </row>
    <row r="92" spans="1:7" s="25" customFormat="1" ht="20.100000000000001" customHeight="1" x14ac:dyDescent="0.25">
      <c r="A92" s="47">
        <v>90</v>
      </c>
      <c r="B92" s="48" t="s">
        <v>205</v>
      </c>
      <c r="C92" s="49" t="s">
        <v>206</v>
      </c>
      <c r="D92" s="48" t="s">
        <v>111</v>
      </c>
      <c r="E92" s="48">
        <v>7</v>
      </c>
      <c r="F92" s="165"/>
      <c r="G92" s="50">
        <f t="shared" si="1"/>
        <v>0</v>
      </c>
    </row>
    <row r="93" spans="1:7" s="25" customFormat="1" ht="20.100000000000001" customHeight="1" x14ac:dyDescent="0.25">
      <c r="A93" s="47">
        <v>91</v>
      </c>
      <c r="B93" s="48" t="s">
        <v>207</v>
      </c>
      <c r="C93" s="49" t="s">
        <v>208</v>
      </c>
      <c r="D93" s="48" t="s">
        <v>111</v>
      </c>
      <c r="E93" s="48">
        <v>7</v>
      </c>
      <c r="F93" s="165"/>
      <c r="G93" s="50">
        <f t="shared" si="1"/>
        <v>0</v>
      </c>
    </row>
    <row r="94" spans="1:7" s="25" customFormat="1" ht="20.100000000000001" customHeight="1" x14ac:dyDescent="0.25">
      <c r="A94" s="47">
        <v>92</v>
      </c>
      <c r="B94" s="48" t="s">
        <v>136</v>
      </c>
      <c r="C94" s="49" t="s">
        <v>209</v>
      </c>
      <c r="D94" s="48" t="s">
        <v>111</v>
      </c>
      <c r="E94" s="48">
        <v>7</v>
      </c>
      <c r="F94" s="165"/>
      <c r="G94" s="50">
        <f t="shared" si="1"/>
        <v>0</v>
      </c>
    </row>
    <row r="95" spans="1:7" s="25" customFormat="1" ht="20.100000000000001" customHeight="1" x14ac:dyDescent="0.25">
      <c r="A95" s="47">
        <v>93</v>
      </c>
      <c r="B95" s="48" t="s">
        <v>136</v>
      </c>
      <c r="C95" s="49" t="s">
        <v>210</v>
      </c>
      <c r="D95" s="48" t="s">
        <v>111</v>
      </c>
      <c r="E95" s="48">
        <v>7</v>
      </c>
      <c r="F95" s="165"/>
      <c r="G95" s="50">
        <f t="shared" si="1"/>
        <v>0</v>
      </c>
    </row>
    <row r="96" spans="1:7" s="25" customFormat="1" ht="20.100000000000001" customHeight="1" thickBot="1" x14ac:dyDescent="0.3">
      <c r="A96" s="51">
        <v>94</v>
      </c>
      <c r="B96" s="52" t="s">
        <v>136</v>
      </c>
      <c r="C96" s="53" t="s">
        <v>211</v>
      </c>
      <c r="D96" s="52" t="s">
        <v>119</v>
      </c>
      <c r="E96" s="52">
        <v>1</v>
      </c>
      <c r="F96" s="166"/>
      <c r="G96" s="54">
        <f t="shared" si="1"/>
        <v>0</v>
      </c>
    </row>
    <row r="97" spans="1:7" ht="17.25" thickBot="1" x14ac:dyDescent="0.3">
      <c r="A97" s="74">
        <v>95</v>
      </c>
      <c r="B97" s="246" t="s">
        <v>221</v>
      </c>
      <c r="C97" s="246"/>
      <c r="D97" s="246"/>
      <c r="E97" s="246"/>
      <c r="F97" s="246"/>
      <c r="G97" s="60">
        <f>SUM(G3:G96)</f>
        <v>0</v>
      </c>
    </row>
    <row r="98" spans="1:7" ht="16.5" x14ac:dyDescent="0.25">
      <c r="A98" s="41"/>
      <c r="B98" s="41"/>
      <c r="C98" s="42"/>
      <c r="D98" s="41"/>
      <c r="E98" s="41"/>
      <c r="F98" s="41"/>
      <c r="G98" s="41"/>
    </row>
    <row r="99" spans="1:7" ht="16.5" x14ac:dyDescent="0.25">
      <c r="A99" s="41"/>
      <c r="B99" s="41"/>
      <c r="C99" s="42"/>
      <c r="D99" s="41"/>
      <c r="E99" s="41"/>
      <c r="F99" s="41"/>
      <c r="G99" s="41"/>
    </row>
  </sheetData>
  <sheetProtection algorithmName="SHA-512" hashValue="TwocnU99bSNbffdaLyx7yO7IB00Lk6H5SvHhYjNsY63QDR44l+cNPbk+WnSJmYDg0O6QsvrOxVVHA70hrajvmQ==" saltValue="s+Sbt3NqFNxkYmV0NlZi5A==" spinCount="100000" sheet="1" objects="1" scenarios="1"/>
  <mergeCells count="2">
    <mergeCell ref="A1:G1"/>
    <mergeCell ref="B97:F97"/>
  </mergeCells>
  <pageMargins left="0.7" right="0.7" top="0.75" bottom="0.75" header="0.3" footer="0.3"/>
  <pageSetup scale="60" fitToWidth="0" fitToHeight="0" orientation="portrait" r:id="rId1"/>
  <rowBreaks count="1" manualBreakCount="1">
    <brk id="5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79689-3A4F-4196-A7E9-1B3929018653}">
  <sheetPr>
    <tabColor theme="8" tint="-0.499984740745262"/>
  </sheetPr>
  <dimension ref="A1:G99"/>
  <sheetViews>
    <sheetView view="pageBreakPreview" topLeftCell="A16" zoomScaleNormal="100" zoomScaleSheetLayoutView="100" workbookViewId="0">
      <selection activeCell="D36" sqref="D36"/>
    </sheetView>
  </sheetViews>
  <sheetFormatPr defaultRowHeight="15" x14ac:dyDescent="0.25"/>
  <cols>
    <col min="1" max="1" width="9.7109375" style="26" customWidth="1"/>
    <col min="2" max="2" width="15.7109375" style="26" customWidth="1"/>
    <col min="3" max="3" width="64" style="27" customWidth="1"/>
    <col min="4" max="4" width="14.7109375" style="26" customWidth="1"/>
    <col min="5" max="6" width="10.7109375" style="26" customWidth="1"/>
    <col min="7" max="7" width="25.7109375" style="26" customWidth="1"/>
  </cols>
  <sheetData>
    <row r="1" spans="1:7" ht="105" customHeight="1" thickBot="1" x14ac:dyDescent="0.3">
      <c r="A1" s="247" t="s">
        <v>234</v>
      </c>
      <c r="B1" s="248"/>
      <c r="C1" s="248"/>
      <c r="D1" s="248"/>
      <c r="E1" s="248"/>
      <c r="F1" s="248"/>
      <c r="G1" s="249"/>
    </row>
    <row r="2" spans="1:7" s="25" customFormat="1" ht="30" customHeight="1" x14ac:dyDescent="0.2">
      <c r="A2" s="69" t="s">
        <v>42</v>
      </c>
      <c r="B2" s="70" t="str">
        <f>'[2]Original Items Condensed'!C8</f>
        <v>Code Number</v>
      </c>
      <c r="C2" s="70" t="s">
        <v>41</v>
      </c>
      <c r="D2" s="71" t="s">
        <v>40</v>
      </c>
      <c r="E2" s="71" t="s">
        <v>39</v>
      </c>
      <c r="F2" s="72" t="s">
        <v>38</v>
      </c>
      <c r="G2" s="73" t="s">
        <v>37</v>
      </c>
    </row>
    <row r="3" spans="1:7" s="25" customFormat="1" ht="20.100000000000001" customHeight="1" x14ac:dyDescent="0.25">
      <c r="A3" s="61">
        <v>1</v>
      </c>
      <c r="B3" s="62">
        <v>20100110</v>
      </c>
      <c r="C3" s="63" t="s">
        <v>127</v>
      </c>
      <c r="D3" s="62" t="s">
        <v>110</v>
      </c>
      <c r="E3" s="62">
        <v>24</v>
      </c>
      <c r="F3" s="161"/>
      <c r="G3" s="64">
        <f>SUM(E3*F3)</f>
        <v>0</v>
      </c>
    </row>
    <row r="4" spans="1:7" s="25" customFormat="1" ht="20.100000000000001" customHeight="1" x14ac:dyDescent="0.25">
      <c r="A4" s="61">
        <v>2</v>
      </c>
      <c r="B4" s="62">
        <v>20100210</v>
      </c>
      <c r="C4" s="63" t="s">
        <v>128</v>
      </c>
      <c r="D4" s="62" t="s">
        <v>110</v>
      </c>
      <c r="E4" s="62">
        <v>0</v>
      </c>
      <c r="F4" s="161"/>
      <c r="G4" s="64">
        <f t="shared" ref="G4:G66" si="0">SUM(E4*F4)</f>
        <v>0</v>
      </c>
    </row>
    <row r="5" spans="1:7" s="25" customFormat="1" ht="20.100000000000001" customHeight="1" x14ac:dyDescent="0.25">
      <c r="A5" s="61">
        <v>3</v>
      </c>
      <c r="B5" s="62" t="s">
        <v>129</v>
      </c>
      <c r="C5" s="63" t="s">
        <v>130</v>
      </c>
      <c r="D5" s="62" t="s">
        <v>117</v>
      </c>
      <c r="E5" s="62">
        <v>0</v>
      </c>
      <c r="F5" s="161"/>
      <c r="G5" s="64">
        <f t="shared" si="0"/>
        <v>0</v>
      </c>
    </row>
    <row r="6" spans="1:7" s="25" customFormat="1" ht="20.100000000000001" customHeight="1" x14ac:dyDescent="0.25">
      <c r="A6" s="61">
        <v>4</v>
      </c>
      <c r="B6" s="62" t="s">
        <v>131</v>
      </c>
      <c r="C6" s="63" t="s">
        <v>68</v>
      </c>
      <c r="D6" s="62" t="s">
        <v>111</v>
      </c>
      <c r="E6" s="62">
        <v>12</v>
      </c>
      <c r="F6" s="161"/>
      <c r="G6" s="64">
        <f t="shared" si="0"/>
        <v>0</v>
      </c>
    </row>
    <row r="7" spans="1:7" s="25" customFormat="1" ht="20.100000000000001" customHeight="1" x14ac:dyDescent="0.25">
      <c r="A7" s="61">
        <v>5</v>
      </c>
      <c r="B7" s="62">
        <v>20200100</v>
      </c>
      <c r="C7" s="63" t="s">
        <v>67</v>
      </c>
      <c r="D7" s="62" t="s">
        <v>109</v>
      </c>
      <c r="E7" s="62">
        <v>1056</v>
      </c>
      <c r="F7" s="161"/>
      <c r="G7" s="64">
        <f t="shared" si="0"/>
        <v>0</v>
      </c>
    </row>
    <row r="8" spans="1:7" s="25" customFormat="1" ht="20.100000000000001" customHeight="1" x14ac:dyDescent="0.25">
      <c r="A8" s="61">
        <v>6</v>
      </c>
      <c r="B8" s="62" t="s">
        <v>132</v>
      </c>
      <c r="C8" s="63" t="s">
        <v>133</v>
      </c>
      <c r="D8" s="62" t="s">
        <v>109</v>
      </c>
      <c r="E8" s="62">
        <v>0</v>
      </c>
      <c r="F8" s="161"/>
      <c r="G8" s="64">
        <f t="shared" si="0"/>
        <v>0</v>
      </c>
    </row>
    <row r="9" spans="1:7" s="25" customFormat="1" ht="20.100000000000001" customHeight="1" x14ac:dyDescent="0.25">
      <c r="A9" s="61">
        <v>7</v>
      </c>
      <c r="B9" s="62" t="s">
        <v>134</v>
      </c>
      <c r="C9" s="63" t="s">
        <v>135</v>
      </c>
      <c r="D9" s="62" t="s">
        <v>109</v>
      </c>
      <c r="E9" s="62">
        <v>36</v>
      </c>
      <c r="F9" s="161"/>
      <c r="G9" s="64">
        <f t="shared" si="0"/>
        <v>0</v>
      </c>
    </row>
    <row r="10" spans="1:7" s="25" customFormat="1" ht="20.100000000000001" customHeight="1" x14ac:dyDescent="0.25">
      <c r="A10" s="61">
        <v>8</v>
      </c>
      <c r="B10" s="62" t="s">
        <v>136</v>
      </c>
      <c r="C10" s="63" t="s">
        <v>79</v>
      </c>
      <c r="D10" s="62" t="s">
        <v>114</v>
      </c>
      <c r="E10" s="62">
        <v>154</v>
      </c>
      <c r="F10" s="161"/>
      <c r="G10" s="64">
        <f t="shared" si="0"/>
        <v>0</v>
      </c>
    </row>
    <row r="11" spans="1:7" s="25" customFormat="1" ht="20.100000000000001" customHeight="1" x14ac:dyDescent="0.25">
      <c r="A11" s="61">
        <v>9</v>
      </c>
      <c r="B11" s="62">
        <v>20800150</v>
      </c>
      <c r="C11" s="63" t="s">
        <v>69</v>
      </c>
      <c r="D11" s="62" t="s">
        <v>109</v>
      </c>
      <c r="E11" s="62">
        <v>25</v>
      </c>
      <c r="F11" s="161"/>
      <c r="G11" s="64">
        <f t="shared" si="0"/>
        <v>0</v>
      </c>
    </row>
    <row r="12" spans="1:7" s="25" customFormat="1" ht="20.100000000000001" customHeight="1" x14ac:dyDescent="0.25">
      <c r="A12" s="61">
        <v>10</v>
      </c>
      <c r="B12" s="62">
        <v>21101615</v>
      </c>
      <c r="C12" s="63" t="s">
        <v>70</v>
      </c>
      <c r="D12" s="62" t="s">
        <v>112</v>
      </c>
      <c r="E12" s="62">
        <v>619</v>
      </c>
      <c r="F12" s="161"/>
      <c r="G12" s="64">
        <f t="shared" si="0"/>
        <v>0</v>
      </c>
    </row>
    <row r="13" spans="1:7" s="25" customFormat="1" ht="20.100000000000001" customHeight="1" x14ac:dyDescent="0.25">
      <c r="A13" s="61">
        <v>11</v>
      </c>
      <c r="B13" s="62" t="s">
        <v>54</v>
      </c>
      <c r="C13" s="63" t="s">
        <v>72</v>
      </c>
      <c r="D13" s="62" t="s">
        <v>112</v>
      </c>
      <c r="E13" s="62">
        <v>17</v>
      </c>
      <c r="F13" s="161"/>
      <c r="G13" s="64">
        <f t="shared" si="0"/>
        <v>0</v>
      </c>
    </row>
    <row r="14" spans="1:7" s="25" customFormat="1" ht="20.100000000000001" customHeight="1" x14ac:dyDescent="0.25">
      <c r="A14" s="61">
        <v>12</v>
      </c>
      <c r="B14" s="62" t="s">
        <v>137</v>
      </c>
      <c r="C14" s="63" t="s">
        <v>71</v>
      </c>
      <c r="D14" s="62" t="s">
        <v>112</v>
      </c>
      <c r="E14" s="62">
        <v>619</v>
      </c>
      <c r="F14" s="161"/>
      <c r="G14" s="64">
        <f t="shared" si="0"/>
        <v>0</v>
      </c>
    </row>
    <row r="15" spans="1:7" s="25" customFormat="1" ht="20.100000000000001" customHeight="1" x14ac:dyDescent="0.25">
      <c r="A15" s="61">
        <v>13</v>
      </c>
      <c r="B15" s="62" t="s">
        <v>136</v>
      </c>
      <c r="C15" s="63" t="s">
        <v>138</v>
      </c>
      <c r="D15" s="62" t="s">
        <v>111</v>
      </c>
      <c r="E15" s="62">
        <v>0</v>
      </c>
      <c r="F15" s="161"/>
      <c r="G15" s="64">
        <f t="shared" si="0"/>
        <v>0</v>
      </c>
    </row>
    <row r="16" spans="1:7" s="25" customFormat="1" ht="20.100000000000001" customHeight="1" x14ac:dyDescent="0.25">
      <c r="A16" s="61">
        <v>14</v>
      </c>
      <c r="B16" s="62" t="s">
        <v>139</v>
      </c>
      <c r="C16" s="63" t="s">
        <v>140</v>
      </c>
      <c r="D16" s="62" t="s">
        <v>109</v>
      </c>
      <c r="E16" s="62">
        <v>14</v>
      </c>
      <c r="F16" s="161"/>
      <c r="G16" s="64">
        <f t="shared" si="0"/>
        <v>0</v>
      </c>
    </row>
    <row r="17" spans="1:7" s="25" customFormat="1" ht="20.100000000000001" customHeight="1" x14ac:dyDescent="0.25">
      <c r="A17" s="61">
        <v>15</v>
      </c>
      <c r="B17" s="62">
        <v>31101100</v>
      </c>
      <c r="C17" s="63" t="s">
        <v>141</v>
      </c>
      <c r="D17" s="62" t="s">
        <v>109</v>
      </c>
      <c r="E17" s="62">
        <v>199</v>
      </c>
      <c r="F17" s="161"/>
      <c r="G17" s="64">
        <f t="shared" si="0"/>
        <v>0</v>
      </c>
    </row>
    <row r="18" spans="1:7" s="25" customFormat="1" ht="20.100000000000001" customHeight="1" x14ac:dyDescent="0.25">
      <c r="A18" s="61">
        <v>16</v>
      </c>
      <c r="B18" s="62">
        <v>35300200</v>
      </c>
      <c r="C18" s="63" t="s">
        <v>73</v>
      </c>
      <c r="D18" s="62" t="s">
        <v>112</v>
      </c>
      <c r="E18" s="62">
        <v>911</v>
      </c>
      <c r="F18" s="161"/>
      <c r="G18" s="64">
        <f t="shared" si="0"/>
        <v>0</v>
      </c>
    </row>
    <row r="19" spans="1:7" s="25" customFormat="1" ht="20.100000000000001" customHeight="1" x14ac:dyDescent="0.25">
      <c r="A19" s="61">
        <v>17</v>
      </c>
      <c r="B19" s="62">
        <v>40600290</v>
      </c>
      <c r="C19" s="63" t="s">
        <v>74</v>
      </c>
      <c r="D19" s="62" t="s">
        <v>113</v>
      </c>
      <c r="E19" s="62">
        <v>773</v>
      </c>
      <c r="F19" s="161"/>
      <c r="G19" s="64">
        <f t="shared" si="0"/>
        <v>0</v>
      </c>
    </row>
    <row r="20" spans="1:7" s="25" customFormat="1" ht="20.100000000000001" customHeight="1" x14ac:dyDescent="0.25">
      <c r="A20" s="61">
        <v>18</v>
      </c>
      <c r="B20" s="62">
        <v>40600525</v>
      </c>
      <c r="C20" s="63" t="s">
        <v>142</v>
      </c>
      <c r="D20" s="62" t="s">
        <v>114</v>
      </c>
      <c r="E20" s="62">
        <v>1</v>
      </c>
      <c r="F20" s="161"/>
      <c r="G20" s="64">
        <f t="shared" si="0"/>
        <v>0</v>
      </c>
    </row>
    <row r="21" spans="1:7" s="25" customFormat="1" ht="20.100000000000001" customHeight="1" x14ac:dyDescent="0.25">
      <c r="A21" s="61">
        <v>19</v>
      </c>
      <c r="B21" s="62">
        <v>40600635</v>
      </c>
      <c r="C21" s="63" t="s">
        <v>75</v>
      </c>
      <c r="D21" s="62" t="s">
        <v>114</v>
      </c>
      <c r="E21" s="62">
        <v>97</v>
      </c>
      <c r="F21" s="161"/>
      <c r="G21" s="64">
        <f t="shared" si="0"/>
        <v>0</v>
      </c>
    </row>
    <row r="22" spans="1:7" s="25" customFormat="1" ht="20.100000000000001" customHeight="1" x14ac:dyDescent="0.25">
      <c r="A22" s="61">
        <v>20</v>
      </c>
      <c r="B22" s="62">
        <v>40604060</v>
      </c>
      <c r="C22" s="63" t="s">
        <v>143</v>
      </c>
      <c r="D22" s="62" t="s">
        <v>114</v>
      </c>
      <c r="E22" s="62">
        <v>129</v>
      </c>
      <c r="F22" s="161"/>
      <c r="G22" s="64">
        <f t="shared" si="0"/>
        <v>0</v>
      </c>
    </row>
    <row r="23" spans="1:7" s="25" customFormat="1" ht="20.100000000000001" customHeight="1" x14ac:dyDescent="0.25">
      <c r="A23" s="61">
        <v>21</v>
      </c>
      <c r="B23" s="62">
        <v>80173</v>
      </c>
      <c r="C23" s="63" t="s">
        <v>76</v>
      </c>
      <c r="D23" s="62" t="s">
        <v>115</v>
      </c>
      <c r="E23" s="62">
        <v>3</v>
      </c>
      <c r="F23" s="161"/>
      <c r="G23" s="64">
        <f t="shared" si="0"/>
        <v>0</v>
      </c>
    </row>
    <row r="24" spans="1:7" s="25" customFormat="1" ht="20.100000000000001" customHeight="1" x14ac:dyDescent="0.25">
      <c r="A24" s="61">
        <v>22</v>
      </c>
      <c r="B24" s="62">
        <v>42300400</v>
      </c>
      <c r="C24" s="63" t="s">
        <v>144</v>
      </c>
      <c r="D24" s="62" t="s">
        <v>112</v>
      </c>
      <c r="E24" s="62">
        <v>137</v>
      </c>
      <c r="F24" s="161"/>
      <c r="G24" s="64">
        <f t="shared" si="0"/>
        <v>0</v>
      </c>
    </row>
    <row r="25" spans="1:7" s="25" customFormat="1" ht="20.100000000000001" customHeight="1" x14ac:dyDescent="0.25">
      <c r="A25" s="61">
        <v>23</v>
      </c>
      <c r="B25" s="62" t="s">
        <v>55</v>
      </c>
      <c r="C25" s="63" t="s">
        <v>145</v>
      </c>
      <c r="D25" s="62" t="s">
        <v>116</v>
      </c>
      <c r="E25" s="62">
        <v>232</v>
      </c>
      <c r="F25" s="161"/>
      <c r="G25" s="64">
        <f t="shared" si="0"/>
        <v>0</v>
      </c>
    </row>
    <row r="26" spans="1:7" s="25" customFormat="1" ht="20.100000000000001" customHeight="1" x14ac:dyDescent="0.25">
      <c r="A26" s="61">
        <v>24</v>
      </c>
      <c r="B26" s="62" t="s">
        <v>146</v>
      </c>
      <c r="C26" s="63" t="s">
        <v>147</v>
      </c>
      <c r="D26" s="62" t="s">
        <v>116</v>
      </c>
      <c r="E26" s="62">
        <v>417</v>
      </c>
      <c r="F26" s="161"/>
      <c r="G26" s="64">
        <f t="shared" si="0"/>
        <v>0</v>
      </c>
    </row>
    <row r="27" spans="1:7" s="25" customFormat="1" ht="20.100000000000001" customHeight="1" x14ac:dyDescent="0.25">
      <c r="A27" s="61">
        <v>25</v>
      </c>
      <c r="B27" s="62" t="s">
        <v>56</v>
      </c>
      <c r="C27" s="63" t="s">
        <v>148</v>
      </c>
      <c r="D27" s="62" t="s">
        <v>116</v>
      </c>
      <c r="E27" s="62">
        <v>350</v>
      </c>
      <c r="F27" s="161"/>
      <c r="G27" s="64">
        <f t="shared" si="0"/>
        <v>0</v>
      </c>
    </row>
    <row r="28" spans="1:7" s="25" customFormat="1" ht="20.100000000000001" customHeight="1" x14ac:dyDescent="0.25">
      <c r="A28" s="61">
        <v>26</v>
      </c>
      <c r="B28" s="62" t="s">
        <v>57</v>
      </c>
      <c r="C28" s="63" t="s">
        <v>149</v>
      </c>
      <c r="D28" s="62" t="s">
        <v>116</v>
      </c>
      <c r="E28" s="62">
        <v>104</v>
      </c>
      <c r="F28" s="161"/>
      <c r="G28" s="64">
        <f t="shared" si="0"/>
        <v>0</v>
      </c>
    </row>
    <row r="29" spans="1:7" s="25" customFormat="1" ht="20.100000000000001" customHeight="1" x14ac:dyDescent="0.25">
      <c r="A29" s="61">
        <v>27</v>
      </c>
      <c r="B29" s="62" t="s">
        <v>58</v>
      </c>
      <c r="C29" s="63" t="s">
        <v>77</v>
      </c>
      <c r="D29" s="62" t="s">
        <v>116</v>
      </c>
      <c r="E29" s="62">
        <v>48</v>
      </c>
      <c r="F29" s="161"/>
      <c r="G29" s="64">
        <f t="shared" si="0"/>
        <v>0</v>
      </c>
    </row>
    <row r="30" spans="1:7" s="25" customFormat="1" ht="20.100000000000001" customHeight="1" x14ac:dyDescent="0.25">
      <c r="A30" s="61">
        <v>28</v>
      </c>
      <c r="B30" s="62" t="s">
        <v>60</v>
      </c>
      <c r="C30" s="63" t="s">
        <v>83</v>
      </c>
      <c r="D30" s="62" t="s">
        <v>112</v>
      </c>
      <c r="E30" s="62">
        <v>235</v>
      </c>
      <c r="F30" s="161"/>
      <c r="G30" s="64">
        <f t="shared" si="0"/>
        <v>0</v>
      </c>
    </row>
    <row r="31" spans="1:7" s="25" customFormat="1" ht="20.100000000000001" customHeight="1" x14ac:dyDescent="0.25">
      <c r="A31" s="61">
        <v>29</v>
      </c>
      <c r="B31" s="62">
        <v>44000100</v>
      </c>
      <c r="C31" s="63" t="s">
        <v>84</v>
      </c>
      <c r="D31" s="62" t="s">
        <v>112</v>
      </c>
      <c r="E31" s="62">
        <v>1041</v>
      </c>
      <c r="F31" s="161"/>
      <c r="G31" s="64">
        <f t="shared" si="0"/>
        <v>0</v>
      </c>
    </row>
    <row r="32" spans="1:7" s="25" customFormat="1" ht="20.100000000000001" customHeight="1" x14ac:dyDescent="0.25">
      <c r="A32" s="61">
        <v>30</v>
      </c>
      <c r="B32" s="62">
        <v>44000300</v>
      </c>
      <c r="C32" s="63" t="s">
        <v>85</v>
      </c>
      <c r="D32" s="62" t="s">
        <v>117</v>
      </c>
      <c r="E32" s="62">
        <v>80</v>
      </c>
      <c r="F32" s="161"/>
      <c r="G32" s="64">
        <f t="shared" si="0"/>
        <v>0</v>
      </c>
    </row>
    <row r="33" spans="1:7" s="25" customFormat="1" ht="20.100000000000001" customHeight="1" x14ac:dyDescent="0.25">
      <c r="A33" s="61">
        <v>31</v>
      </c>
      <c r="B33" s="62">
        <v>44000500</v>
      </c>
      <c r="C33" s="63" t="s">
        <v>86</v>
      </c>
      <c r="D33" s="62" t="s">
        <v>117</v>
      </c>
      <c r="E33" s="62">
        <v>70</v>
      </c>
      <c r="F33" s="161"/>
      <c r="G33" s="64">
        <f t="shared" si="0"/>
        <v>0</v>
      </c>
    </row>
    <row r="34" spans="1:7" s="25" customFormat="1" ht="20.100000000000001" customHeight="1" x14ac:dyDescent="0.25">
      <c r="A34" s="61">
        <v>32</v>
      </c>
      <c r="B34" s="62" t="s">
        <v>136</v>
      </c>
      <c r="C34" s="63" t="s">
        <v>81</v>
      </c>
      <c r="D34" s="62" t="s">
        <v>112</v>
      </c>
      <c r="E34" s="62">
        <v>222</v>
      </c>
      <c r="F34" s="161"/>
      <c r="G34" s="64">
        <f t="shared" si="0"/>
        <v>0</v>
      </c>
    </row>
    <row r="35" spans="1:7" s="25" customFormat="1" ht="20.100000000000001" customHeight="1" x14ac:dyDescent="0.25">
      <c r="A35" s="61">
        <v>33</v>
      </c>
      <c r="B35" s="62" t="s">
        <v>136</v>
      </c>
      <c r="C35" s="63" t="s">
        <v>82</v>
      </c>
      <c r="D35" s="62" t="s">
        <v>116</v>
      </c>
      <c r="E35" s="62">
        <v>613</v>
      </c>
      <c r="F35" s="161"/>
      <c r="G35" s="64">
        <f t="shared" si="0"/>
        <v>0</v>
      </c>
    </row>
    <row r="36" spans="1:7" s="25" customFormat="1" ht="20.100000000000001" customHeight="1" x14ac:dyDescent="0.25">
      <c r="A36" s="61">
        <v>34</v>
      </c>
      <c r="B36" s="62">
        <v>42001300</v>
      </c>
      <c r="C36" s="63" t="s">
        <v>150</v>
      </c>
      <c r="D36" s="62" t="s">
        <v>112</v>
      </c>
      <c r="E36" s="62">
        <v>396</v>
      </c>
      <c r="F36" s="161"/>
      <c r="G36" s="64">
        <f t="shared" si="0"/>
        <v>0</v>
      </c>
    </row>
    <row r="37" spans="1:7" s="25" customFormat="1" ht="20.100000000000001" customHeight="1" x14ac:dyDescent="0.25">
      <c r="A37" s="61">
        <v>35</v>
      </c>
      <c r="B37" s="62">
        <v>60600605</v>
      </c>
      <c r="C37" s="63" t="s">
        <v>78</v>
      </c>
      <c r="D37" s="62" t="s">
        <v>117</v>
      </c>
      <c r="E37" s="62">
        <v>90</v>
      </c>
      <c r="F37" s="161"/>
      <c r="G37" s="64">
        <f t="shared" si="0"/>
        <v>0</v>
      </c>
    </row>
    <row r="38" spans="1:7" s="25" customFormat="1" ht="20.100000000000001" customHeight="1" x14ac:dyDescent="0.25">
      <c r="A38" s="61">
        <v>36</v>
      </c>
      <c r="B38" s="62" t="s">
        <v>59</v>
      </c>
      <c r="C38" s="63" t="s">
        <v>151</v>
      </c>
      <c r="D38" s="62" t="s">
        <v>117</v>
      </c>
      <c r="E38" s="62">
        <v>568</v>
      </c>
      <c r="F38" s="161"/>
      <c r="G38" s="64">
        <f t="shared" si="0"/>
        <v>0</v>
      </c>
    </row>
    <row r="39" spans="1:7" s="25" customFormat="1" ht="20.100000000000001" customHeight="1" x14ac:dyDescent="0.25">
      <c r="A39" s="61">
        <v>37</v>
      </c>
      <c r="B39" s="62" t="s">
        <v>136</v>
      </c>
      <c r="C39" s="63" t="s">
        <v>152</v>
      </c>
      <c r="D39" s="62" t="s">
        <v>111</v>
      </c>
      <c r="E39" s="62">
        <v>268</v>
      </c>
      <c r="F39" s="161"/>
      <c r="G39" s="64">
        <f t="shared" si="0"/>
        <v>0</v>
      </c>
    </row>
    <row r="40" spans="1:7" s="25" customFormat="1" ht="20.100000000000001" customHeight="1" x14ac:dyDescent="0.25">
      <c r="A40" s="61">
        <v>38</v>
      </c>
      <c r="B40" s="62" t="s">
        <v>136</v>
      </c>
      <c r="C40" s="63" t="s">
        <v>153</v>
      </c>
      <c r="D40" s="62" t="s">
        <v>111</v>
      </c>
      <c r="E40" s="62">
        <v>36</v>
      </c>
      <c r="F40" s="161"/>
      <c r="G40" s="64">
        <f t="shared" si="0"/>
        <v>0</v>
      </c>
    </row>
    <row r="41" spans="1:7" s="25" customFormat="1" ht="20.100000000000001" customHeight="1" x14ac:dyDescent="0.25">
      <c r="A41" s="61">
        <v>39</v>
      </c>
      <c r="B41" s="62" t="s">
        <v>136</v>
      </c>
      <c r="C41" s="63" t="s">
        <v>80</v>
      </c>
      <c r="D41" s="62" t="s">
        <v>117</v>
      </c>
      <c r="E41" s="62">
        <v>193</v>
      </c>
      <c r="F41" s="161"/>
      <c r="G41" s="64">
        <f t="shared" si="0"/>
        <v>0</v>
      </c>
    </row>
    <row r="42" spans="1:7" s="25" customFormat="1" ht="20.100000000000001" customHeight="1" x14ac:dyDescent="0.25">
      <c r="A42" s="61">
        <v>40</v>
      </c>
      <c r="B42" s="62" t="s">
        <v>136</v>
      </c>
      <c r="C42" s="63" t="s">
        <v>90</v>
      </c>
      <c r="D42" s="62" t="s">
        <v>117</v>
      </c>
      <c r="E42" s="62">
        <v>0</v>
      </c>
      <c r="F42" s="161"/>
      <c r="G42" s="64">
        <f t="shared" si="0"/>
        <v>0</v>
      </c>
    </row>
    <row r="43" spans="1:7" s="25" customFormat="1" ht="20.100000000000001" customHeight="1" x14ac:dyDescent="0.25">
      <c r="A43" s="61">
        <v>41</v>
      </c>
      <c r="B43" s="62" t="s">
        <v>136</v>
      </c>
      <c r="C43" s="63" t="s">
        <v>89</v>
      </c>
      <c r="D43" s="62" t="s">
        <v>117</v>
      </c>
      <c r="E43" s="62">
        <v>35</v>
      </c>
      <c r="F43" s="161"/>
      <c r="G43" s="64">
        <f t="shared" si="0"/>
        <v>0</v>
      </c>
    </row>
    <row r="44" spans="1:7" s="25" customFormat="1" ht="20.100000000000001" customHeight="1" x14ac:dyDescent="0.25">
      <c r="A44" s="61">
        <v>42</v>
      </c>
      <c r="B44" s="62" t="s">
        <v>61</v>
      </c>
      <c r="C44" s="63" t="s">
        <v>154</v>
      </c>
      <c r="D44" s="62" t="s">
        <v>111</v>
      </c>
      <c r="E44" s="62">
        <v>2</v>
      </c>
      <c r="F44" s="161"/>
      <c r="G44" s="64">
        <f t="shared" si="0"/>
        <v>0</v>
      </c>
    </row>
    <row r="45" spans="1:7" s="25" customFormat="1" ht="20.100000000000001" customHeight="1" x14ac:dyDescent="0.25">
      <c r="A45" s="61">
        <v>43</v>
      </c>
      <c r="B45" s="62" t="s">
        <v>155</v>
      </c>
      <c r="C45" s="63" t="s">
        <v>98</v>
      </c>
      <c r="D45" s="62" t="s">
        <v>111</v>
      </c>
      <c r="E45" s="62">
        <v>1</v>
      </c>
      <c r="F45" s="161"/>
      <c r="G45" s="64">
        <f t="shared" si="0"/>
        <v>0</v>
      </c>
    </row>
    <row r="46" spans="1:7" s="25" customFormat="1" ht="20.100000000000001" customHeight="1" x14ac:dyDescent="0.25">
      <c r="A46" s="61">
        <v>44</v>
      </c>
      <c r="B46" s="62" t="s">
        <v>62</v>
      </c>
      <c r="C46" s="63" t="s">
        <v>87</v>
      </c>
      <c r="D46" s="62" t="s">
        <v>111</v>
      </c>
      <c r="E46" s="62">
        <v>1</v>
      </c>
      <c r="F46" s="161"/>
      <c r="G46" s="64">
        <f t="shared" si="0"/>
        <v>0</v>
      </c>
    </row>
    <row r="47" spans="1:7" s="25" customFormat="1" ht="20.100000000000001" customHeight="1" x14ac:dyDescent="0.25">
      <c r="A47" s="61">
        <v>45</v>
      </c>
      <c r="B47" s="62" t="s">
        <v>156</v>
      </c>
      <c r="C47" s="63" t="s">
        <v>157</v>
      </c>
      <c r="D47" s="62" t="s">
        <v>111</v>
      </c>
      <c r="E47" s="62">
        <v>2</v>
      </c>
      <c r="F47" s="161"/>
      <c r="G47" s="64">
        <f t="shared" si="0"/>
        <v>0</v>
      </c>
    </row>
    <row r="48" spans="1:7" s="25" customFormat="1" ht="20.100000000000001" customHeight="1" x14ac:dyDescent="0.25">
      <c r="A48" s="61">
        <v>46</v>
      </c>
      <c r="B48" s="62" t="s">
        <v>136</v>
      </c>
      <c r="C48" s="63" t="s">
        <v>88</v>
      </c>
      <c r="D48" s="62" t="s">
        <v>111</v>
      </c>
      <c r="E48" s="62">
        <v>2</v>
      </c>
      <c r="F48" s="161"/>
      <c r="G48" s="64">
        <f t="shared" si="0"/>
        <v>0</v>
      </c>
    </row>
    <row r="49" spans="1:7" s="25" customFormat="1" ht="20.100000000000001" customHeight="1" x14ac:dyDescent="0.25">
      <c r="A49" s="61">
        <v>47</v>
      </c>
      <c r="B49" s="62">
        <v>28000510</v>
      </c>
      <c r="C49" s="63" t="s">
        <v>107</v>
      </c>
      <c r="D49" s="62" t="s">
        <v>111</v>
      </c>
      <c r="E49" s="62">
        <v>2</v>
      </c>
      <c r="F49" s="161"/>
      <c r="G49" s="64">
        <f t="shared" si="0"/>
        <v>0</v>
      </c>
    </row>
    <row r="50" spans="1:7" s="25" customFormat="1" ht="20.100000000000001" customHeight="1" x14ac:dyDescent="0.25">
      <c r="A50" s="61">
        <v>48</v>
      </c>
      <c r="B50" s="62" t="s">
        <v>136</v>
      </c>
      <c r="C50" s="63" t="s">
        <v>158</v>
      </c>
      <c r="D50" s="62" t="s">
        <v>111</v>
      </c>
      <c r="E50" s="62">
        <v>0</v>
      </c>
      <c r="F50" s="161"/>
      <c r="G50" s="64">
        <f t="shared" si="0"/>
        <v>0</v>
      </c>
    </row>
    <row r="51" spans="1:7" s="25" customFormat="1" ht="20.100000000000001" customHeight="1" x14ac:dyDescent="0.25">
      <c r="A51" s="61">
        <v>49</v>
      </c>
      <c r="B51" s="62" t="s">
        <v>136</v>
      </c>
      <c r="C51" s="63" t="s">
        <v>159</v>
      </c>
      <c r="D51" s="62" t="s">
        <v>111</v>
      </c>
      <c r="E51" s="62">
        <v>2</v>
      </c>
      <c r="F51" s="161"/>
      <c r="G51" s="64">
        <f t="shared" si="0"/>
        <v>0</v>
      </c>
    </row>
    <row r="52" spans="1:7" s="25" customFormat="1" ht="20.100000000000001" customHeight="1" x14ac:dyDescent="0.25">
      <c r="A52" s="61">
        <v>50</v>
      </c>
      <c r="B52" s="62" t="s">
        <v>136</v>
      </c>
      <c r="C52" s="63" t="s">
        <v>160</v>
      </c>
      <c r="D52" s="62" t="s">
        <v>111</v>
      </c>
      <c r="E52" s="62">
        <v>2</v>
      </c>
      <c r="F52" s="161"/>
      <c r="G52" s="64">
        <f t="shared" si="0"/>
        <v>0</v>
      </c>
    </row>
    <row r="53" spans="1:7" s="25" customFormat="1" ht="20.100000000000001" customHeight="1" x14ac:dyDescent="0.25">
      <c r="A53" s="61">
        <v>51</v>
      </c>
      <c r="B53" s="62" t="s">
        <v>136</v>
      </c>
      <c r="C53" s="63" t="s">
        <v>161</v>
      </c>
      <c r="D53" s="62" t="s">
        <v>118</v>
      </c>
      <c r="E53" s="62">
        <v>1</v>
      </c>
      <c r="F53" s="161"/>
      <c r="G53" s="64">
        <f t="shared" si="0"/>
        <v>0</v>
      </c>
    </row>
    <row r="54" spans="1:7" s="25" customFormat="1" ht="20.100000000000001" customHeight="1" x14ac:dyDescent="0.25">
      <c r="A54" s="61">
        <v>52</v>
      </c>
      <c r="B54" s="62" t="s">
        <v>136</v>
      </c>
      <c r="C54" s="63" t="s">
        <v>91</v>
      </c>
      <c r="D54" s="62" t="s">
        <v>117</v>
      </c>
      <c r="E54" s="62">
        <v>1850</v>
      </c>
      <c r="F54" s="161"/>
      <c r="G54" s="64">
        <f t="shared" si="0"/>
        <v>0</v>
      </c>
    </row>
    <row r="55" spans="1:7" s="25" customFormat="1" ht="20.100000000000001" customHeight="1" x14ac:dyDescent="0.25">
      <c r="A55" s="61">
        <v>53</v>
      </c>
      <c r="B55" s="62">
        <v>56400500</v>
      </c>
      <c r="C55" s="63" t="s">
        <v>97</v>
      </c>
      <c r="D55" s="62" t="s">
        <v>111</v>
      </c>
      <c r="E55" s="62">
        <v>1</v>
      </c>
      <c r="F55" s="161"/>
      <c r="G55" s="64">
        <f t="shared" si="0"/>
        <v>0</v>
      </c>
    </row>
    <row r="56" spans="1:7" s="25" customFormat="1" ht="20.100000000000001" customHeight="1" x14ac:dyDescent="0.25">
      <c r="A56" s="61">
        <v>54</v>
      </c>
      <c r="B56" s="62" t="s">
        <v>136</v>
      </c>
      <c r="C56" s="63" t="s">
        <v>162</v>
      </c>
      <c r="D56" s="62" t="s">
        <v>111</v>
      </c>
      <c r="E56" s="62">
        <v>1</v>
      </c>
      <c r="F56" s="161"/>
      <c r="G56" s="64">
        <f t="shared" si="0"/>
        <v>0</v>
      </c>
    </row>
    <row r="57" spans="1:7" s="25" customFormat="1" ht="20.100000000000001" customHeight="1" x14ac:dyDescent="0.25">
      <c r="A57" s="61">
        <v>55</v>
      </c>
      <c r="B57" s="62" t="s">
        <v>136</v>
      </c>
      <c r="C57" s="63" t="s">
        <v>101</v>
      </c>
      <c r="D57" s="62" t="s">
        <v>119</v>
      </c>
      <c r="E57" s="62">
        <v>1</v>
      </c>
      <c r="F57" s="161"/>
      <c r="G57" s="64">
        <f t="shared" si="0"/>
        <v>0</v>
      </c>
    </row>
    <row r="58" spans="1:7" s="25" customFormat="1" ht="20.100000000000001" customHeight="1" x14ac:dyDescent="0.25">
      <c r="A58" s="61">
        <v>56</v>
      </c>
      <c r="B58" s="62" t="s">
        <v>136</v>
      </c>
      <c r="C58" s="63" t="s">
        <v>163</v>
      </c>
      <c r="D58" s="62" t="s">
        <v>111</v>
      </c>
      <c r="E58" s="62">
        <v>2</v>
      </c>
      <c r="F58" s="161"/>
      <c r="G58" s="64">
        <f t="shared" si="0"/>
        <v>0</v>
      </c>
    </row>
    <row r="59" spans="1:7" s="25" customFormat="1" ht="20.100000000000001" customHeight="1" x14ac:dyDescent="0.25">
      <c r="A59" s="61">
        <v>57</v>
      </c>
      <c r="B59" s="62" t="s">
        <v>66</v>
      </c>
      <c r="C59" s="63" t="s">
        <v>102</v>
      </c>
      <c r="D59" s="62" t="s">
        <v>115</v>
      </c>
      <c r="E59" s="62">
        <v>3</v>
      </c>
      <c r="F59" s="161"/>
      <c r="G59" s="64">
        <f t="shared" si="0"/>
        <v>0</v>
      </c>
    </row>
    <row r="60" spans="1:7" s="25" customFormat="1" ht="20.100000000000001" customHeight="1" x14ac:dyDescent="0.25">
      <c r="A60" s="61">
        <v>58</v>
      </c>
      <c r="B60" s="62">
        <v>78000400</v>
      </c>
      <c r="C60" s="63" t="s">
        <v>164</v>
      </c>
      <c r="D60" s="62" t="s">
        <v>117</v>
      </c>
      <c r="E60" s="62">
        <v>0</v>
      </c>
      <c r="F60" s="161"/>
      <c r="G60" s="64">
        <f t="shared" si="0"/>
        <v>0</v>
      </c>
    </row>
    <row r="61" spans="1:7" s="25" customFormat="1" ht="20.100000000000001" customHeight="1" x14ac:dyDescent="0.25">
      <c r="A61" s="61">
        <v>59</v>
      </c>
      <c r="B61" s="62">
        <v>78000650</v>
      </c>
      <c r="C61" s="63" t="s">
        <v>165</v>
      </c>
      <c r="D61" s="62" t="s">
        <v>117</v>
      </c>
      <c r="E61" s="62">
        <v>141</v>
      </c>
      <c r="F61" s="161"/>
      <c r="G61" s="64">
        <f t="shared" si="0"/>
        <v>0</v>
      </c>
    </row>
    <row r="62" spans="1:7" s="25" customFormat="1" ht="20.100000000000001" customHeight="1" x14ac:dyDescent="0.25">
      <c r="A62" s="61">
        <v>60</v>
      </c>
      <c r="B62" s="62" t="s">
        <v>64</v>
      </c>
      <c r="C62" s="63" t="s">
        <v>93</v>
      </c>
      <c r="D62" s="62" t="s">
        <v>116</v>
      </c>
      <c r="E62" s="62">
        <v>39</v>
      </c>
      <c r="F62" s="161"/>
      <c r="G62" s="64">
        <f t="shared" si="0"/>
        <v>0</v>
      </c>
    </row>
    <row r="63" spans="1:7" s="25" customFormat="1" ht="20.100000000000001" customHeight="1" x14ac:dyDescent="0.25">
      <c r="A63" s="61">
        <v>61</v>
      </c>
      <c r="B63" s="62" t="s">
        <v>63</v>
      </c>
      <c r="C63" s="63" t="s">
        <v>92</v>
      </c>
      <c r="D63" s="62" t="s">
        <v>116</v>
      </c>
      <c r="E63" s="62">
        <v>0</v>
      </c>
      <c r="F63" s="161"/>
      <c r="G63" s="64">
        <f t="shared" si="0"/>
        <v>0</v>
      </c>
    </row>
    <row r="64" spans="1:7" s="25" customFormat="1" ht="20.100000000000001" customHeight="1" x14ac:dyDescent="0.25">
      <c r="A64" s="61">
        <v>62</v>
      </c>
      <c r="B64" s="62" t="s">
        <v>136</v>
      </c>
      <c r="C64" s="63" t="s">
        <v>94</v>
      </c>
      <c r="D64" s="62" t="s">
        <v>111</v>
      </c>
      <c r="E64" s="62">
        <v>7</v>
      </c>
      <c r="F64" s="161"/>
      <c r="G64" s="64">
        <f t="shared" si="0"/>
        <v>0</v>
      </c>
    </row>
    <row r="65" spans="1:7" s="25" customFormat="1" ht="20.100000000000001" customHeight="1" x14ac:dyDescent="0.25">
      <c r="A65" s="61">
        <v>63</v>
      </c>
      <c r="B65" s="62" t="s">
        <v>65</v>
      </c>
      <c r="C65" s="63" t="s">
        <v>95</v>
      </c>
      <c r="D65" s="62" t="s">
        <v>111</v>
      </c>
      <c r="E65" s="62">
        <v>0</v>
      </c>
      <c r="F65" s="161"/>
      <c r="G65" s="64">
        <f t="shared" si="0"/>
        <v>0</v>
      </c>
    </row>
    <row r="66" spans="1:7" s="25" customFormat="1" ht="20.100000000000001" customHeight="1" x14ac:dyDescent="0.25">
      <c r="A66" s="61">
        <v>64</v>
      </c>
      <c r="B66" s="62" t="s">
        <v>136</v>
      </c>
      <c r="C66" s="63" t="s">
        <v>96</v>
      </c>
      <c r="D66" s="62" t="s">
        <v>111</v>
      </c>
      <c r="E66" s="62">
        <v>4</v>
      </c>
      <c r="F66" s="161"/>
      <c r="G66" s="64">
        <f t="shared" si="0"/>
        <v>0</v>
      </c>
    </row>
    <row r="67" spans="1:7" s="25" customFormat="1" ht="20.100000000000001" customHeight="1" x14ac:dyDescent="0.25">
      <c r="A67" s="61">
        <v>65</v>
      </c>
      <c r="B67" s="62">
        <v>66900200</v>
      </c>
      <c r="C67" s="63" t="s">
        <v>106</v>
      </c>
      <c r="D67" s="62" t="s">
        <v>109</v>
      </c>
      <c r="E67" s="62">
        <v>1056</v>
      </c>
      <c r="F67" s="161"/>
      <c r="G67" s="64">
        <f t="shared" ref="G67:G96" si="1">SUM(E67*F67)</f>
        <v>0</v>
      </c>
    </row>
    <row r="68" spans="1:7" s="25" customFormat="1" ht="20.100000000000001" customHeight="1" x14ac:dyDescent="0.25">
      <c r="A68" s="61">
        <v>66</v>
      </c>
      <c r="B68" s="62">
        <v>66900530</v>
      </c>
      <c r="C68" s="63" t="s">
        <v>108</v>
      </c>
      <c r="D68" s="62" t="s">
        <v>111</v>
      </c>
      <c r="E68" s="62">
        <v>1</v>
      </c>
      <c r="F68" s="161"/>
      <c r="G68" s="64">
        <f t="shared" si="1"/>
        <v>0</v>
      </c>
    </row>
    <row r="69" spans="1:7" s="25" customFormat="1" ht="20.100000000000001" customHeight="1" x14ac:dyDescent="0.25">
      <c r="A69" s="61">
        <v>67</v>
      </c>
      <c r="B69" s="62">
        <v>66901001</v>
      </c>
      <c r="C69" s="63" t="s">
        <v>103</v>
      </c>
      <c r="D69" s="62" t="s">
        <v>119</v>
      </c>
      <c r="E69" s="62">
        <v>1</v>
      </c>
      <c r="F69" s="161"/>
      <c r="G69" s="64">
        <f t="shared" si="1"/>
        <v>0</v>
      </c>
    </row>
    <row r="70" spans="1:7" s="25" customFormat="1" ht="20.100000000000001" customHeight="1" x14ac:dyDescent="0.25">
      <c r="A70" s="61">
        <v>68</v>
      </c>
      <c r="B70" s="62">
        <v>66901003</v>
      </c>
      <c r="C70" s="63" t="s">
        <v>104</v>
      </c>
      <c r="D70" s="62" t="s">
        <v>119</v>
      </c>
      <c r="E70" s="62">
        <v>1</v>
      </c>
      <c r="F70" s="161"/>
      <c r="G70" s="64">
        <f t="shared" si="1"/>
        <v>0</v>
      </c>
    </row>
    <row r="71" spans="1:7" s="25" customFormat="1" ht="20.100000000000001" customHeight="1" x14ac:dyDescent="0.25">
      <c r="A71" s="61">
        <v>69</v>
      </c>
      <c r="B71" s="62">
        <v>66901006</v>
      </c>
      <c r="C71" s="63" t="s">
        <v>105</v>
      </c>
      <c r="D71" s="62" t="s">
        <v>166</v>
      </c>
      <c r="E71" s="62">
        <v>20</v>
      </c>
      <c r="F71" s="161"/>
      <c r="G71" s="64">
        <f t="shared" si="1"/>
        <v>0</v>
      </c>
    </row>
    <row r="72" spans="1:7" s="25" customFormat="1" ht="20.100000000000001" customHeight="1" x14ac:dyDescent="0.25">
      <c r="A72" s="61">
        <v>70</v>
      </c>
      <c r="B72" s="62" t="s">
        <v>167</v>
      </c>
      <c r="C72" s="63" t="s">
        <v>168</v>
      </c>
      <c r="D72" s="62" t="s">
        <v>169</v>
      </c>
      <c r="E72" s="62">
        <v>104</v>
      </c>
      <c r="F72" s="161"/>
      <c r="G72" s="64">
        <f t="shared" si="1"/>
        <v>0</v>
      </c>
    </row>
    <row r="73" spans="1:7" s="25" customFormat="1" ht="20.100000000000001" customHeight="1" x14ac:dyDescent="0.25">
      <c r="A73" s="61">
        <v>71</v>
      </c>
      <c r="B73" s="62" t="s">
        <v>170</v>
      </c>
      <c r="C73" s="63" t="s">
        <v>171</v>
      </c>
      <c r="D73" s="62" t="s">
        <v>111</v>
      </c>
      <c r="E73" s="62">
        <v>1</v>
      </c>
      <c r="F73" s="161"/>
      <c r="G73" s="64">
        <f t="shared" si="1"/>
        <v>0</v>
      </c>
    </row>
    <row r="74" spans="1:7" s="25" customFormat="1" ht="20.100000000000001" customHeight="1" x14ac:dyDescent="0.25">
      <c r="A74" s="61">
        <v>72</v>
      </c>
      <c r="B74" s="62" t="s">
        <v>136</v>
      </c>
      <c r="C74" s="63" t="s">
        <v>172</v>
      </c>
      <c r="D74" s="62" t="s">
        <v>111</v>
      </c>
      <c r="E74" s="62">
        <v>0</v>
      </c>
      <c r="F74" s="161"/>
      <c r="G74" s="64">
        <f t="shared" si="1"/>
        <v>0</v>
      </c>
    </row>
    <row r="75" spans="1:7" s="25" customFormat="1" ht="20.100000000000001" customHeight="1" x14ac:dyDescent="0.25">
      <c r="A75" s="61">
        <v>73</v>
      </c>
      <c r="B75" s="62" t="s">
        <v>173</v>
      </c>
      <c r="C75" s="63" t="s">
        <v>174</v>
      </c>
      <c r="D75" s="62" t="s">
        <v>169</v>
      </c>
      <c r="E75" s="62">
        <v>60</v>
      </c>
      <c r="F75" s="161"/>
      <c r="G75" s="64">
        <f t="shared" si="1"/>
        <v>0</v>
      </c>
    </row>
    <row r="76" spans="1:7" s="25" customFormat="1" ht="20.100000000000001" customHeight="1" x14ac:dyDescent="0.25">
      <c r="A76" s="61">
        <v>74</v>
      </c>
      <c r="B76" s="62" t="s">
        <v>175</v>
      </c>
      <c r="C76" s="63" t="s">
        <v>176</v>
      </c>
      <c r="D76" s="62" t="s">
        <v>169</v>
      </c>
      <c r="E76" s="62">
        <v>44</v>
      </c>
      <c r="F76" s="161"/>
      <c r="G76" s="64">
        <f t="shared" si="1"/>
        <v>0</v>
      </c>
    </row>
    <row r="77" spans="1:7" s="25" customFormat="1" ht="20.100000000000001" customHeight="1" x14ac:dyDescent="0.25">
      <c r="A77" s="61">
        <v>75</v>
      </c>
      <c r="B77" s="62" t="s">
        <v>177</v>
      </c>
      <c r="C77" s="63" t="s">
        <v>178</v>
      </c>
      <c r="D77" s="62" t="s">
        <v>111</v>
      </c>
      <c r="E77" s="62">
        <v>3</v>
      </c>
      <c r="F77" s="161"/>
      <c r="G77" s="64">
        <f t="shared" si="1"/>
        <v>0</v>
      </c>
    </row>
    <row r="78" spans="1:7" s="25" customFormat="1" ht="20.100000000000001" customHeight="1" x14ac:dyDescent="0.25">
      <c r="A78" s="61">
        <v>76</v>
      </c>
      <c r="B78" s="62" t="s">
        <v>179</v>
      </c>
      <c r="C78" s="63" t="s">
        <v>180</v>
      </c>
      <c r="D78" s="62" t="s">
        <v>111</v>
      </c>
      <c r="E78" s="62">
        <v>1</v>
      </c>
      <c r="F78" s="161"/>
      <c r="G78" s="64">
        <f t="shared" si="1"/>
        <v>0</v>
      </c>
    </row>
    <row r="79" spans="1:7" s="25" customFormat="1" ht="20.100000000000001" customHeight="1" x14ac:dyDescent="0.25">
      <c r="A79" s="61">
        <v>77</v>
      </c>
      <c r="B79" s="62" t="s">
        <v>181</v>
      </c>
      <c r="C79" s="63" t="s">
        <v>182</v>
      </c>
      <c r="D79" s="62" t="s">
        <v>169</v>
      </c>
      <c r="E79" s="62">
        <v>219</v>
      </c>
      <c r="F79" s="161"/>
      <c r="G79" s="64">
        <f t="shared" si="1"/>
        <v>0</v>
      </c>
    </row>
    <row r="80" spans="1:7" s="25" customFormat="1" ht="20.100000000000001" customHeight="1" x14ac:dyDescent="0.25">
      <c r="A80" s="61">
        <v>78</v>
      </c>
      <c r="B80" s="62" t="s">
        <v>183</v>
      </c>
      <c r="C80" s="63" t="s">
        <v>184</v>
      </c>
      <c r="D80" s="62" t="s">
        <v>169</v>
      </c>
      <c r="E80" s="62">
        <v>0</v>
      </c>
      <c r="F80" s="161"/>
      <c r="G80" s="64">
        <f t="shared" si="1"/>
        <v>0</v>
      </c>
    </row>
    <row r="81" spans="1:7" s="25" customFormat="1" ht="20.100000000000001" customHeight="1" x14ac:dyDescent="0.25">
      <c r="A81" s="61">
        <v>79</v>
      </c>
      <c r="B81" s="62" t="s">
        <v>185</v>
      </c>
      <c r="C81" s="63" t="s">
        <v>186</v>
      </c>
      <c r="D81" s="62" t="s">
        <v>111</v>
      </c>
      <c r="E81" s="62">
        <v>0</v>
      </c>
      <c r="F81" s="161"/>
      <c r="G81" s="64">
        <f t="shared" si="1"/>
        <v>0</v>
      </c>
    </row>
    <row r="82" spans="1:7" s="25" customFormat="1" ht="20.100000000000001" customHeight="1" x14ac:dyDescent="0.25">
      <c r="A82" s="61">
        <v>80</v>
      </c>
      <c r="B82" s="62" t="s">
        <v>187</v>
      </c>
      <c r="C82" s="63" t="s">
        <v>188</v>
      </c>
      <c r="D82" s="62" t="s">
        <v>111</v>
      </c>
      <c r="E82" s="62">
        <v>1</v>
      </c>
      <c r="F82" s="161"/>
      <c r="G82" s="64">
        <f t="shared" si="1"/>
        <v>0</v>
      </c>
    </row>
    <row r="83" spans="1:7" s="25" customFormat="1" ht="20.100000000000001" customHeight="1" x14ac:dyDescent="0.25">
      <c r="A83" s="61">
        <v>81</v>
      </c>
      <c r="B83" s="62" t="s">
        <v>189</v>
      </c>
      <c r="C83" s="63" t="s">
        <v>190</v>
      </c>
      <c r="D83" s="62" t="s">
        <v>169</v>
      </c>
      <c r="E83" s="62">
        <v>0</v>
      </c>
      <c r="F83" s="161"/>
      <c r="G83" s="64">
        <f t="shared" si="1"/>
        <v>0</v>
      </c>
    </row>
    <row r="84" spans="1:7" s="25" customFormat="1" ht="20.100000000000001" customHeight="1" x14ac:dyDescent="0.25">
      <c r="A84" s="61">
        <v>82</v>
      </c>
      <c r="B84" s="62" t="s">
        <v>191</v>
      </c>
      <c r="C84" s="63" t="s">
        <v>192</v>
      </c>
      <c r="D84" s="62" t="s">
        <v>169</v>
      </c>
      <c r="E84" s="62">
        <v>435</v>
      </c>
      <c r="F84" s="161"/>
      <c r="G84" s="64">
        <f t="shared" si="1"/>
        <v>0</v>
      </c>
    </row>
    <row r="85" spans="1:7" s="25" customFormat="1" ht="20.100000000000001" customHeight="1" x14ac:dyDescent="0.25">
      <c r="A85" s="61">
        <v>83</v>
      </c>
      <c r="B85" s="62" t="s">
        <v>193</v>
      </c>
      <c r="C85" s="63" t="s">
        <v>99</v>
      </c>
      <c r="D85" s="62" t="s">
        <v>111</v>
      </c>
      <c r="E85" s="62">
        <v>1</v>
      </c>
      <c r="F85" s="161"/>
      <c r="G85" s="64">
        <f t="shared" si="1"/>
        <v>0</v>
      </c>
    </row>
    <row r="86" spans="1:7" s="25" customFormat="1" ht="20.100000000000001" customHeight="1" x14ac:dyDescent="0.25">
      <c r="A86" s="61">
        <v>84</v>
      </c>
      <c r="B86" s="62" t="s">
        <v>194</v>
      </c>
      <c r="C86" s="63" t="s">
        <v>195</v>
      </c>
      <c r="D86" s="62" t="s">
        <v>111</v>
      </c>
      <c r="E86" s="62">
        <v>2</v>
      </c>
      <c r="F86" s="161"/>
      <c r="G86" s="64">
        <f t="shared" si="1"/>
        <v>0</v>
      </c>
    </row>
    <row r="87" spans="1:7" s="25" customFormat="1" ht="20.100000000000001" customHeight="1" x14ac:dyDescent="0.25">
      <c r="A87" s="61">
        <v>85</v>
      </c>
      <c r="B87" s="62" t="s">
        <v>196</v>
      </c>
      <c r="C87" s="63" t="s">
        <v>197</v>
      </c>
      <c r="D87" s="62" t="s">
        <v>111</v>
      </c>
      <c r="E87" s="62">
        <v>2</v>
      </c>
      <c r="F87" s="161"/>
      <c r="G87" s="64">
        <f t="shared" si="1"/>
        <v>0</v>
      </c>
    </row>
    <row r="88" spans="1:7" s="25" customFormat="1" ht="20.100000000000001" customHeight="1" x14ac:dyDescent="0.25">
      <c r="A88" s="61">
        <v>86</v>
      </c>
      <c r="B88" s="62" t="s">
        <v>198</v>
      </c>
      <c r="C88" s="63" t="s">
        <v>199</v>
      </c>
      <c r="D88" s="62" t="s">
        <v>111</v>
      </c>
      <c r="E88" s="62">
        <v>2</v>
      </c>
      <c r="F88" s="161"/>
      <c r="G88" s="64">
        <f t="shared" si="1"/>
        <v>0</v>
      </c>
    </row>
    <row r="89" spans="1:7" s="25" customFormat="1" ht="20.100000000000001" customHeight="1" x14ac:dyDescent="0.25">
      <c r="A89" s="61">
        <v>87</v>
      </c>
      <c r="B89" s="62" t="s">
        <v>200</v>
      </c>
      <c r="C89" s="63" t="s">
        <v>201</v>
      </c>
      <c r="D89" s="62" t="s">
        <v>169</v>
      </c>
      <c r="E89" s="62">
        <v>281</v>
      </c>
      <c r="F89" s="161"/>
      <c r="G89" s="64">
        <f t="shared" si="1"/>
        <v>0</v>
      </c>
    </row>
    <row r="90" spans="1:7" s="25" customFormat="1" ht="20.100000000000001" customHeight="1" x14ac:dyDescent="0.25">
      <c r="A90" s="61">
        <v>88</v>
      </c>
      <c r="B90" s="62" t="s">
        <v>202</v>
      </c>
      <c r="C90" s="63" t="s">
        <v>203</v>
      </c>
      <c r="D90" s="62" t="s">
        <v>111</v>
      </c>
      <c r="E90" s="62">
        <v>0</v>
      </c>
      <c r="F90" s="161"/>
      <c r="G90" s="64">
        <f t="shared" si="1"/>
        <v>0</v>
      </c>
    </row>
    <row r="91" spans="1:7" s="25" customFormat="1" ht="20.100000000000001" customHeight="1" x14ac:dyDescent="0.25">
      <c r="A91" s="61">
        <v>89</v>
      </c>
      <c r="B91" s="62" t="s">
        <v>204</v>
      </c>
      <c r="C91" s="63" t="s">
        <v>100</v>
      </c>
      <c r="D91" s="62" t="s">
        <v>111</v>
      </c>
      <c r="E91" s="62">
        <v>2</v>
      </c>
      <c r="F91" s="161"/>
      <c r="G91" s="64">
        <f t="shared" si="1"/>
        <v>0</v>
      </c>
    </row>
    <row r="92" spans="1:7" s="25" customFormat="1" ht="20.100000000000001" customHeight="1" x14ac:dyDescent="0.25">
      <c r="A92" s="61">
        <v>90</v>
      </c>
      <c r="B92" s="62" t="s">
        <v>205</v>
      </c>
      <c r="C92" s="63" t="s">
        <v>206</v>
      </c>
      <c r="D92" s="62" t="s">
        <v>111</v>
      </c>
      <c r="E92" s="62">
        <v>3</v>
      </c>
      <c r="F92" s="161"/>
      <c r="G92" s="64">
        <f t="shared" si="1"/>
        <v>0</v>
      </c>
    </row>
    <row r="93" spans="1:7" s="25" customFormat="1" ht="20.100000000000001" customHeight="1" x14ac:dyDescent="0.25">
      <c r="A93" s="61">
        <v>91</v>
      </c>
      <c r="B93" s="62" t="s">
        <v>207</v>
      </c>
      <c r="C93" s="63" t="s">
        <v>208</v>
      </c>
      <c r="D93" s="62" t="s">
        <v>111</v>
      </c>
      <c r="E93" s="62">
        <v>3</v>
      </c>
      <c r="F93" s="161"/>
      <c r="G93" s="64">
        <f t="shared" si="1"/>
        <v>0</v>
      </c>
    </row>
    <row r="94" spans="1:7" s="25" customFormat="1" ht="20.100000000000001" customHeight="1" x14ac:dyDescent="0.25">
      <c r="A94" s="61">
        <v>92</v>
      </c>
      <c r="B94" s="62" t="s">
        <v>136</v>
      </c>
      <c r="C94" s="63" t="s">
        <v>209</v>
      </c>
      <c r="D94" s="62" t="s">
        <v>111</v>
      </c>
      <c r="E94" s="62">
        <v>3</v>
      </c>
      <c r="F94" s="161"/>
      <c r="G94" s="64">
        <f t="shared" si="1"/>
        <v>0</v>
      </c>
    </row>
    <row r="95" spans="1:7" s="25" customFormat="1" ht="20.100000000000001" customHeight="1" x14ac:dyDescent="0.25">
      <c r="A95" s="61">
        <v>93</v>
      </c>
      <c r="B95" s="62" t="s">
        <v>136</v>
      </c>
      <c r="C95" s="63" t="s">
        <v>210</v>
      </c>
      <c r="D95" s="62" t="s">
        <v>111</v>
      </c>
      <c r="E95" s="62">
        <v>3</v>
      </c>
      <c r="F95" s="161"/>
      <c r="G95" s="64">
        <f t="shared" si="1"/>
        <v>0</v>
      </c>
    </row>
    <row r="96" spans="1:7" s="25" customFormat="1" ht="20.100000000000001" customHeight="1" thickBot="1" x14ac:dyDescent="0.3">
      <c r="A96" s="65">
        <v>94</v>
      </c>
      <c r="B96" s="66" t="s">
        <v>136</v>
      </c>
      <c r="C96" s="67" t="s">
        <v>211</v>
      </c>
      <c r="D96" s="66" t="s">
        <v>119</v>
      </c>
      <c r="E96" s="66">
        <v>1</v>
      </c>
      <c r="F96" s="162"/>
      <c r="G96" s="68">
        <f t="shared" si="1"/>
        <v>0</v>
      </c>
    </row>
    <row r="97" spans="1:7" ht="17.25" thickBot="1" x14ac:dyDescent="0.3">
      <c r="A97" s="88">
        <v>95</v>
      </c>
      <c r="B97" s="250" t="s">
        <v>222</v>
      </c>
      <c r="C97" s="250"/>
      <c r="D97" s="250"/>
      <c r="E97" s="250"/>
      <c r="F97" s="250"/>
      <c r="G97" s="89">
        <f>SUM(G3:G96)</f>
        <v>0</v>
      </c>
    </row>
    <row r="98" spans="1:7" ht="16.5" x14ac:dyDescent="0.25">
      <c r="A98" s="41"/>
      <c r="B98" s="41"/>
      <c r="C98" s="42"/>
      <c r="D98" s="41"/>
      <c r="E98" s="41"/>
      <c r="F98" s="41"/>
      <c r="G98" s="41"/>
    </row>
    <row r="99" spans="1:7" ht="16.5" x14ac:dyDescent="0.25">
      <c r="A99" s="41"/>
      <c r="B99" s="41"/>
      <c r="C99" s="42"/>
      <c r="D99" s="41"/>
      <c r="E99" s="41"/>
      <c r="F99" s="41"/>
      <c r="G99" s="41"/>
    </row>
  </sheetData>
  <sheetProtection algorithmName="SHA-512" hashValue="USESBV42a6izXnn6jPyglu58OQtFFetnszPMFCIEdh7h1es8hKWnFOnzuTWCYQFqlnNqKZb/hIm44q5jcy4FkQ==" saltValue="lcAqEsmJKmYoWoVXQU8TSA==" spinCount="100000" sheet="1" objects="1" scenarios="1"/>
  <mergeCells count="2">
    <mergeCell ref="A1:G1"/>
    <mergeCell ref="B97:F97"/>
  </mergeCells>
  <pageMargins left="0.7" right="0.7" top="0.75" bottom="0.75" header="0.3" footer="0.3"/>
  <pageSetup scale="60" fitToWidth="0" fitToHeight="0" orientation="portrait" r:id="rId1"/>
  <rowBreaks count="1" manualBreakCount="1">
    <brk id="5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106C2-1FA9-4CDC-A3B5-D7653B301C6E}">
  <sheetPr>
    <tabColor theme="7" tint="-0.499984740745262"/>
  </sheetPr>
  <dimension ref="A1:G99"/>
  <sheetViews>
    <sheetView view="pageBreakPreview" zoomScaleNormal="100" zoomScaleSheetLayoutView="100" workbookViewId="0">
      <selection activeCell="F23" sqref="F23"/>
    </sheetView>
  </sheetViews>
  <sheetFormatPr defaultRowHeight="15" x14ac:dyDescent="0.25"/>
  <cols>
    <col min="1" max="1" width="9.7109375" style="26" customWidth="1"/>
    <col min="2" max="2" width="15.7109375" style="26" customWidth="1"/>
    <col min="3" max="3" width="64" style="27" customWidth="1"/>
    <col min="4" max="4" width="14.7109375" style="26" customWidth="1"/>
    <col min="5" max="6" width="10.7109375" style="26" customWidth="1"/>
    <col min="7" max="7" width="25.7109375" style="26" customWidth="1"/>
  </cols>
  <sheetData>
    <row r="1" spans="1:7" ht="105" customHeight="1" thickBot="1" x14ac:dyDescent="0.3">
      <c r="A1" s="251" t="s">
        <v>224</v>
      </c>
      <c r="B1" s="252"/>
      <c r="C1" s="252"/>
      <c r="D1" s="252"/>
      <c r="E1" s="252"/>
      <c r="F1" s="252"/>
      <c r="G1" s="253"/>
    </row>
    <row r="2" spans="1:7" s="25" customFormat="1" ht="30" customHeight="1" x14ac:dyDescent="0.2">
      <c r="A2" s="90" t="s">
        <v>42</v>
      </c>
      <c r="B2" s="91" t="str">
        <f>'[2]Original Items Condensed'!C8</f>
        <v>Code Number</v>
      </c>
      <c r="C2" s="91" t="s">
        <v>41</v>
      </c>
      <c r="D2" s="92" t="s">
        <v>40</v>
      </c>
      <c r="E2" s="92" t="s">
        <v>39</v>
      </c>
      <c r="F2" s="93" t="s">
        <v>38</v>
      </c>
      <c r="G2" s="94" t="s">
        <v>37</v>
      </c>
    </row>
    <row r="3" spans="1:7" s="25" customFormat="1" ht="20.100000000000001" customHeight="1" x14ac:dyDescent="0.25">
      <c r="A3" s="78">
        <v>1</v>
      </c>
      <c r="B3" s="79">
        <v>20100110</v>
      </c>
      <c r="C3" s="80" t="s">
        <v>127</v>
      </c>
      <c r="D3" s="79" t="s">
        <v>110</v>
      </c>
      <c r="E3" s="79">
        <v>0</v>
      </c>
      <c r="F3" s="163"/>
      <c r="G3" s="81">
        <f>SUM(E3*F3)</f>
        <v>0</v>
      </c>
    </row>
    <row r="4" spans="1:7" s="25" customFormat="1" ht="20.100000000000001" customHeight="1" x14ac:dyDescent="0.25">
      <c r="A4" s="78">
        <v>2</v>
      </c>
      <c r="B4" s="79">
        <v>20100210</v>
      </c>
      <c r="C4" s="80" t="s">
        <v>128</v>
      </c>
      <c r="D4" s="79" t="s">
        <v>110</v>
      </c>
      <c r="E4" s="79">
        <v>0</v>
      </c>
      <c r="F4" s="163"/>
      <c r="G4" s="81">
        <f t="shared" ref="G4:G66" si="0">SUM(E4*F4)</f>
        <v>0</v>
      </c>
    </row>
    <row r="5" spans="1:7" s="25" customFormat="1" ht="20.100000000000001" customHeight="1" x14ac:dyDescent="0.25">
      <c r="A5" s="78">
        <v>3</v>
      </c>
      <c r="B5" s="79" t="s">
        <v>129</v>
      </c>
      <c r="C5" s="80" t="s">
        <v>130</v>
      </c>
      <c r="D5" s="79" t="s">
        <v>117</v>
      </c>
      <c r="E5" s="79">
        <v>0</v>
      </c>
      <c r="F5" s="163"/>
      <c r="G5" s="81">
        <f t="shared" si="0"/>
        <v>0</v>
      </c>
    </row>
    <row r="6" spans="1:7" s="25" customFormat="1" ht="20.100000000000001" customHeight="1" x14ac:dyDescent="0.25">
      <c r="A6" s="78">
        <v>4</v>
      </c>
      <c r="B6" s="79" t="s">
        <v>131</v>
      </c>
      <c r="C6" s="80" t="s">
        <v>68</v>
      </c>
      <c r="D6" s="79" t="s">
        <v>111</v>
      </c>
      <c r="E6" s="79">
        <v>4</v>
      </c>
      <c r="F6" s="163"/>
      <c r="G6" s="81">
        <f t="shared" si="0"/>
        <v>0</v>
      </c>
    </row>
    <row r="7" spans="1:7" s="25" customFormat="1" ht="20.100000000000001" customHeight="1" x14ac:dyDescent="0.25">
      <c r="A7" s="78">
        <v>5</v>
      </c>
      <c r="B7" s="79">
        <v>20200100</v>
      </c>
      <c r="C7" s="80" t="s">
        <v>67</v>
      </c>
      <c r="D7" s="79" t="s">
        <v>109</v>
      </c>
      <c r="E7" s="79">
        <v>665</v>
      </c>
      <c r="F7" s="163"/>
      <c r="G7" s="81">
        <f t="shared" si="0"/>
        <v>0</v>
      </c>
    </row>
    <row r="8" spans="1:7" s="25" customFormat="1" ht="20.100000000000001" customHeight="1" x14ac:dyDescent="0.25">
      <c r="A8" s="78">
        <v>6</v>
      </c>
      <c r="B8" s="79" t="s">
        <v>132</v>
      </c>
      <c r="C8" s="80" t="s">
        <v>133</v>
      </c>
      <c r="D8" s="79" t="s">
        <v>109</v>
      </c>
      <c r="E8" s="79">
        <v>0</v>
      </c>
      <c r="F8" s="163"/>
      <c r="G8" s="81">
        <f t="shared" si="0"/>
        <v>0</v>
      </c>
    </row>
    <row r="9" spans="1:7" s="25" customFormat="1" ht="20.100000000000001" customHeight="1" x14ac:dyDescent="0.25">
      <c r="A9" s="78">
        <v>7</v>
      </c>
      <c r="B9" s="79" t="s">
        <v>134</v>
      </c>
      <c r="C9" s="80" t="s">
        <v>135</v>
      </c>
      <c r="D9" s="79" t="s">
        <v>109</v>
      </c>
      <c r="E9" s="79">
        <v>38</v>
      </c>
      <c r="F9" s="163"/>
      <c r="G9" s="81">
        <f t="shared" si="0"/>
        <v>0</v>
      </c>
    </row>
    <row r="10" spans="1:7" s="25" customFormat="1" ht="20.100000000000001" customHeight="1" x14ac:dyDescent="0.25">
      <c r="A10" s="78">
        <v>8</v>
      </c>
      <c r="B10" s="79" t="s">
        <v>136</v>
      </c>
      <c r="C10" s="80" t="s">
        <v>79</v>
      </c>
      <c r="D10" s="79" t="s">
        <v>114</v>
      </c>
      <c r="E10" s="79">
        <v>108</v>
      </c>
      <c r="F10" s="163"/>
      <c r="G10" s="81">
        <f t="shared" si="0"/>
        <v>0</v>
      </c>
    </row>
    <row r="11" spans="1:7" s="25" customFormat="1" ht="20.100000000000001" customHeight="1" x14ac:dyDescent="0.25">
      <c r="A11" s="78">
        <v>9</v>
      </c>
      <c r="B11" s="79">
        <v>20800150</v>
      </c>
      <c r="C11" s="80" t="s">
        <v>69</v>
      </c>
      <c r="D11" s="79" t="s">
        <v>109</v>
      </c>
      <c r="E11" s="79">
        <v>0</v>
      </c>
      <c r="F11" s="163"/>
      <c r="G11" s="81">
        <f t="shared" si="0"/>
        <v>0</v>
      </c>
    </row>
    <row r="12" spans="1:7" s="25" customFormat="1" ht="20.100000000000001" customHeight="1" x14ac:dyDescent="0.25">
      <c r="A12" s="78">
        <v>10</v>
      </c>
      <c r="B12" s="79">
        <v>21101615</v>
      </c>
      <c r="C12" s="80" t="s">
        <v>70</v>
      </c>
      <c r="D12" s="79" t="s">
        <v>112</v>
      </c>
      <c r="E12" s="79">
        <v>376</v>
      </c>
      <c r="F12" s="163"/>
      <c r="G12" s="81">
        <f t="shared" si="0"/>
        <v>0</v>
      </c>
    </row>
    <row r="13" spans="1:7" s="25" customFormat="1" ht="20.100000000000001" customHeight="1" x14ac:dyDescent="0.25">
      <c r="A13" s="78">
        <v>11</v>
      </c>
      <c r="B13" s="79" t="s">
        <v>54</v>
      </c>
      <c r="C13" s="80" t="s">
        <v>72</v>
      </c>
      <c r="D13" s="79" t="s">
        <v>112</v>
      </c>
      <c r="E13" s="79">
        <v>73</v>
      </c>
      <c r="F13" s="163"/>
      <c r="G13" s="81">
        <f t="shared" si="0"/>
        <v>0</v>
      </c>
    </row>
    <row r="14" spans="1:7" s="25" customFormat="1" ht="20.100000000000001" customHeight="1" x14ac:dyDescent="0.25">
      <c r="A14" s="78">
        <v>12</v>
      </c>
      <c r="B14" s="79" t="s">
        <v>137</v>
      </c>
      <c r="C14" s="80" t="s">
        <v>71</v>
      </c>
      <c r="D14" s="79" t="s">
        <v>112</v>
      </c>
      <c r="E14" s="79">
        <v>376</v>
      </c>
      <c r="F14" s="163"/>
      <c r="G14" s="81">
        <f t="shared" si="0"/>
        <v>0</v>
      </c>
    </row>
    <row r="15" spans="1:7" s="25" customFormat="1" ht="20.100000000000001" customHeight="1" x14ac:dyDescent="0.25">
      <c r="A15" s="78">
        <v>13</v>
      </c>
      <c r="B15" s="79" t="s">
        <v>136</v>
      </c>
      <c r="C15" s="80" t="s">
        <v>138</v>
      </c>
      <c r="D15" s="79" t="s">
        <v>111</v>
      </c>
      <c r="E15" s="79">
        <v>9</v>
      </c>
      <c r="F15" s="163"/>
      <c r="G15" s="81">
        <f t="shared" si="0"/>
        <v>0</v>
      </c>
    </row>
    <row r="16" spans="1:7" s="25" customFormat="1" ht="20.100000000000001" customHeight="1" x14ac:dyDescent="0.25">
      <c r="A16" s="78">
        <v>14</v>
      </c>
      <c r="B16" s="79" t="s">
        <v>139</v>
      </c>
      <c r="C16" s="80" t="s">
        <v>140</v>
      </c>
      <c r="D16" s="79" t="s">
        <v>109</v>
      </c>
      <c r="E16" s="79">
        <v>24</v>
      </c>
      <c r="F16" s="163"/>
      <c r="G16" s="81">
        <f t="shared" si="0"/>
        <v>0</v>
      </c>
    </row>
    <row r="17" spans="1:7" s="25" customFormat="1" ht="20.100000000000001" customHeight="1" x14ac:dyDescent="0.25">
      <c r="A17" s="78">
        <v>15</v>
      </c>
      <c r="B17" s="79">
        <v>31101100</v>
      </c>
      <c r="C17" s="80" t="s">
        <v>141</v>
      </c>
      <c r="D17" s="79" t="s">
        <v>109</v>
      </c>
      <c r="E17" s="79">
        <v>187</v>
      </c>
      <c r="F17" s="163"/>
      <c r="G17" s="81">
        <f t="shared" si="0"/>
        <v>0</v>
      </c>
    </row>
    <row r="18" spans="1:7" s="25" customFormat="1" ht="20.100000000000001" customHeight="1" x14ac:dyDescent="0.25">
      <c r="A18" s="78">
        <v>16</v>
      </c>
      <c r="B18" s="79">
        <v>35300200</v>
      </c>
      <c r="C18" s="80" t="s">
        <v>73</v>
      </c>
      <c r="D18" s="79" t="s">
        <v>112</v>
      </c>
      <c r="E18" s="79">
        <v>970</v>
      </c>
      <c r="F18" s="163"/>
      <c r="G18" s="81">
        <f t="shared" si="0"/>
        <v>0</v>
      </c>
    </row>
    <row r="19" spans="1:7" s="25" customFormat="1" ht="20.100000000000001" customHeight="1" x14ac:dyDescent="0.25">
      <c r="A19" s="78">
        <v>17</v>
      </c>
      <c r="B19" s="79">
        <v>40600290</v>
      </c>
      <c r="C19" s="80" t="s">
        <v>74</v>
      </c>
      <c r="D19" s="79" t="s">
        <v>113</v>
      </c>
      <c r="E19" s="79">
        <v>655</v>
      </c>
      <c r="F19" s="163"/>
      <c r="G19" s="81">
        <f t="shared" si="0"/>
        <v>0</v>
      </c>
    </row>
    <row r="20" spans="1:7" s="25" customFormat="1" ht="20.100000000000001" customHeight="1" x14ac:dyDescent="0.25">
      <c r="A20" s="78">
        <v>18</v>
      </c>
      <c r="B20" s="79">
        <v>40600525</v>
      </c>
      <c r="C20" s="80" t="s">
        <v>142</v>
      </c>
      <c r="D20" s="79" t="s">
        <v>114</v>
      </c>
      <c r="E20" s="79">
        <v>2</v>
      </c>
      <c r="F20" s="163"/>
      <c r="G20" s="81">
        <f t="shared" si="0"/>
        <v>0</v>
      </c>
    </row>
    <row r="21" spans="1:7" s="25" customFormat="1" ht="20.100000000000001" customHeight="1" x14ac:dyDescent="0.25">
      <c r="A21" s="78">
        <v>19</v>
      </c>
      <c r="B21" s="79">
        <v>40600635</v>
      </c>
      <c r="C21" s="80" t="s">
        <v>75</v>
      </c>
      <c r="D21" s="79" t="s">
        <v>114</v>
      </c>
      <c r="E21" s="79">
        <v>82</v>
      </c>
      <c r="F21" s="163"/>
      <c r="G21" s="81">
        <f t="shared" si="0"/>
        <v>0</v>
      </c>
    </row>
    <row r="22" spans="1:7" s="25" customFormat="1" ht="20.100000000000001" customHeight="1" x14ac:dyDescent="0.25">
      <c r="A22" s="78">
        <v>20</v>
      </c>
      <c r="B22" s="79">
        <v>40604060</v>
      </c>
      <c r="C22" s="80" t="s">
        <v>143</v>
      </c>
      <c r="D22" s="79" t="s">
        <v>114</v>
      </c>
      <c r="E22" s="79">
        <v>109</v>
      </c>
      <c r="F22" s="163"/>
      <c r="G22" s="81">
        <f t="shared" si="0"/>
        <v>0</v>
      </c>
    </row>
    <row r="23" spans="1:7" s="25" customFormat="1" ht="20.100000000000001" customHeight="1" x14ac:dyDescent="0.25">
      <c r="A23" s="78">
        <v>21</v>
      </c>
      <c r="B23" s="79">
        <v>80173</v>
      </c>
      <c r="C23" s="80" t="s">
        <v>76</v>
      </c>
      <c r="D23" s="79" t="s">
        <v>115</v>
      </c>
      <c r="E23" s="79">
        <v>4</v>
      </c>
      <c r="F23" s="163"/>
      <c r="G23" s="81">
        <f t="shared" si="0"/>
        <v>0</v>
      </c>
    </row>
    <row r="24" spans="1:7" s="25" customFormat="1" ht="20.100000000000001" customHeight="1" x14ac:dyDescent="0.25">
      <c r="A24" s="78">
        <v>22</v>
      </c>
      <c r="B24" s="79">
        <v>42300400</v>
      </c>
      <c r="C24" s="80" t="s">
        <v>144</v>
      </c>
      <c r="D24" s="79" t="s">
        <v>112</v>
      </c>
      <c r="E24" s="79">
        <v>113</v>
      </c>
      <c r="F24" s="163"/>
      <c r="G24" s="81">
        <f t="shared" si="0"/>
        <v>0</v>
      </c>
    </row>
    <row r="25" spans="1:7" s="25" customFormat="1" ht="20.100000000000001" customHeight="1" x14ac:dyDescent="0.25">
      <c r="A25" s="78">
        <v>23</v>
      </c>
      <c r="B25" s="79" t="s">
        <v>55</v>
      </c>
      <c r="C25" s="80" t="s">
        <v>145</v>
      </c>
      <c r="D25" s="79" t="s">
        <v>116</v>
      </c>
      <c r="E25" s="79">
        <v>1039</v>
      </c>
      <c r="F25" s="163"/>
      <c r="G25" s="81">
        <f t="shared" si="0"/>
        <v>0</v>
      </c>
    </row>
    <row r="26" spans="1:7" s="25" customFormat="1" ht="20.100000000000001" customHeight="1" x14ac:dyDescent="0.25">
      <c r="A26" s="78">
        <v>24</v>
      </c>
      <c r="B26" s="79" t="s">
        <v>146</v>
      </c>
      <c r="C26" s="80" t="s">
        <v>147</v>
      </c>
      <c r="D26" s="79" t="s">
        <v>116</v>
      </c>
      <c r="E26" s="79">
        <v>373</v>
      </c>
      <c r="F26" s="163"/>
      <c r="G26" s="81">
        <f t="shared" si="0"/>
        <v>0</v>
      </c>
    </row>
    <row r="27" spans="1:7" s="25" customFormat="1" ht="20.100000000000001" customHeight="1" x14ac:dyDescent="0.25">
      <c r="A27" s="78">
        <v>25</v>
      </c>
      <c r="B27" s="79" t="s">
        <v>56</v>
      </c>
      <c r="C27" s="80" t="s">
        <v>148</v>
      </c>
      <c r="D27" s="79" t="s">
        <v>116</v>
      </c>
      <c r="E27" s="79">
        <v>138</v>
      </c>
      <c r="F27" s="163"/>
      <c r="G27" s="81">
        <f t="shared" si="0"/>
        <v>0</v>
      </c>
    </row>
    <row r="28" spans="1:7" s="25" customFormat="1" ht="20.100000000000001" customHeight="1" x14ac:dyDescent="0.25">
      <c r="A28" s="78">
        <v>26</v>
      </c>
      <c r="B28" s="79" t="s">
        <v>57</v>
      </c>
      <c r="C28" s="80" t="s">
        <v>149</v>
      </c>
      <c r="D28" s="79" t="s">
        <v>116</v>
      </c>
      <c r="E28" s="79">
        <v>0</v>
      </c>
      <c r="F28" s="163"/>
      <c r="G28" s="81">
        <f t="shared" si="0"/>
        <v>0</v>
      </c>
    </row>
    <row r="29" spans="1:7" s="25" customFormat="1" ht="20.100000000000001" customHeight="1" x14ac:dyDescent="0.25">
      <c r="A29" s="78">
        <v>27</v>
      </c>
      <c r="B29" s="79" t="s">
        <v>58</v>
      </c>
      <c r="C29" s="80" t="s">
        <v>77</v>
      </c>
      <c r="D29" s="79" t="s">
        <v>116</v>
      </c>
      <c r="E29" s="79">
        <v>0</v>
      </c>
      <c r="F29" s="163"/>
      <c r="G29" s="81">
        <f t="shared" si="0"/>
        <v>0</v>
      </c>
    </row>
    <row r="30" spans="1:7" s="25" customFormat="1" ht="20.100000000000001" customHeight="1" x14ac:dyDescent="0.25">
      <c r="A30" s="78">
        <v>28</v>
      </c>
      <c r="B30" s="79" t="s">
        <v>60</v>
      </c>
      <c r="C30" s="80" t="s">
        <v>83</v>
      </c>
      <c r="D30" s="79" t="s">
        <v>112</v>
      </c>
      <c r="E30" s="79">
        <v>0</v>
      </c>
      <c r="F30" s="163"/>
      <c r="G30" s="81">
        <f t="shared" si="0"/>
        <v>0</v>
      </c>
    </row>
    <row r="31" spans="1:7" s="25" customFormat="1" ht="20.100000000000001" customHeight="1" x14ac:dyDescent="0.25">
      <c r="A31" s="78">
        <v>29</v>
      </c>
      <c r="B31" s="79">
        <v>44000100</v>
      </c>
      <c r="C31" s="80" t="s">
        <v>84</v>
      </c>
      <c r="D31" s="79" t="s">
        <v>112</v>
      </c>
      <c r="E31" s="79">
        <v>970</v>
      </c>
      <c r="F31" s="163"/>
      <c r="G31" s="81">
        <f t="shared" si="0"/>
        <v>0</v>
      </c>
    </row>
    <row r="32" spans="1:7" s="25" customFormat="1" ht="20.100000000000001" customHeight="1" x14ac:dyDescent="0.25">
      <c r="A32" s="78">
        <v>30</v>
      </c>
      <c r="B32" s="79">
        <v>44000300</v>
      </c>
      <c r="C32" s="80" t="s">
        <v>85</v>
      </c>
      <c r="D32" s="79" t="s">
        <v>117</v>
      </c>
      <c r="E32" s="79">
        <v>10</v>
      </c>
      <c r="F32" s="163"/>
      <c r="G32" s="81">
        <f t="shared" si="0"/>
        <v>0</v>
      </c>
    </row>
    <row r="33" spans="1:7" s="25" customFormat="1" ht="20.100000000000001" customHeight="1" x14ac:dyDescent="0.25">
      <c r="A33" s="78">
        <v>31</v>
      </c>
      <c r="B33" s="79">
        <v>44000500</v>
      </c>
      <c r="C33" s="80" t="s">
        <v>86</v>
      </c>
      <c r="D33" s="79" t="s">
        <v>117</v>
      </c>
      <c r="E33" s="79">
        <v>35</v>
      </c>
      <c r="F33" s="163"/>
      <c r="G33" s="81">
        <f t="shared" si="0"/>
        <v>0</v>
      </c>
    </row>
    <row r="34" spans="1:7" s="25" customFormat="1" ht="20.100000000000001" customHeight="1" x14ac:dyDescent="0.25">
      <c r="A34" s="78">
        <v>32</v>
      </c>
      <c r="B34" s="79" t="s">
        <v>136</v>
      </c>
      <c r="C34" s="80" t="s">
        <v>81</v>
      </c>
      <c r="D34" s="79" t="s">
        <v>112</v>
      </c>
      <c r="E34" s="79">
        <v>179</v>
      </c>
      <c r="F34" s="163"/>
      <c r="G34" s="81">
        <f t="shared" si="0"/>
        <v>0</v>
      </c>
    </row>
    <row r="35" spans="1:7" s="25" customFormat="1" ht="20.100000000000001" customHeight="1" x14ac:dyDescent="0.25">
      <c r="A35" s="78">
        <v>33</v>
      </c>
      <c r="B35" s="79" t="s">
        <v>136</v>
      </c>
      <c r="C35" s="80" t="s">
        <v>82</v>
      </c>
      <c r="D35" s="79" t="s">
        <v>116</v>
      </c>
      <c r="E35" s="79">
        <v>1742</v>
      </c>
      <c r="F35" s="163"/>
      <c r="G35" s="81">
        <f t="shared" si="0"/>
        <v>0</v>
      </c>
    </row>
    <row r="36" spans="1:7" s="25" customFormat="1" ht="20.100000000000001" customHeight="1" x14ac:dyDescent="0.25">
      <c r="A36" s="78">
        <v>34</v>
      </c>
      <c r="B36" s="79">
        <v>42001300</v>
      </c>
      <c r="C36" s="80" t="s">
        <v>150</v>
      </c>
      <c r="D36" s="79" t="s">
        <v>112</v>
      </c>
      <c r="E36" s="79">
        <v>410</v>
      </c>
      <c r="F36" s="163"/>
      <c r="G36" s="81">
        <f t="shared" si="0"/>
        <v>0</v>
      </c>
    </row>
    <row r="37" spans="1:7" s="25" customFormat="1" ht="20.100000000000001" customHeight="1" x14ac:dyDescent="0.25">
      <c r="A37" s="78">
        <v>35</v>
      </c>
      <c r="B37" s="79">
        <v>60600605</v>
      </c>
      <c r="C37" s="80" t="s">
        <v>78</v>
      </c>
      <c r="D37" s="79" t="s">
        <v>117</v>
      </c>
      <c r="E37" s="79">
        <v>83</v>
      </c>
      <c r="F37" s="163"/>
      <c r="G37" s="81">
        <f t="shared" si="0"/>
        <v>0</v>
      </c>
    </row>
    <row r="38" spans="1:7" s="25" customFormat="1" ht="20.100000000000001" customHeight="1" x14ac:dyDescent="0.25">
      <c r="A38" s="78">
        <v>36</v>
      </c>
      <c r="B38" s="79" t="s">
        <v>59</v>
      </c>
      <c r="C38" s="80" t="s">
        <v>151</v>
      </c>
      <c r="D38" s="79" t="s">
        <v>117</v>
      </c>
      <c r="E38" s="79">
        <v>521</v>
      </c>
      <c r="F38" s="163"/>
      <c r="G38" s="81">
        <f t="shared" si="0"/>
        <v>0</v>
      </c>
    </row>
    <row r="39" spans="1:7" s="25" customFormat="1" ht="20.100000000000001" customHeight="1" x14ac:dyDescent="0.25">
      <c r="A39" s="78">
        <v>37</v>
      </c>
      <c r="B39" s="79" t="s">
        <v>136</v>
      </c>
      <c r="C39" s="80" t="s">
        <v>152</v>
      </c>
      <c r="D39" s="79" t="s">
        <v>111</v>
      </c>
      <c r="E39" s="79">
        <v>245</v>
      </c>
      <c r="F39" s="163"/>
      <c r="G39" s="81">
        <f t="shared" si="0"/>
        <v>0</v>
      </c>
    </row>
    <row r="40" spans="1:7" s="25" customFormat="1" ht="20.100000000000001" customHeight="1" x14ac:dyDescent="0.25">
      <c r="A40" s="78">
        <v>38</v>
      </c>
      <c r="B40" s="79" t="s">
        <v>136</v>
      </c>
      <c r="C40" s="80" t="s">
        <v>153</v>
      </c>
      <c r="D40" s="79" t="s">
        <v>111</v>
      </c>
      <c r="E40" s="79">
        <v>42</v>
      </c>
      <c r="F40" s="163"/>
      <c r="G40" s="81">
        <f t="shared" si="0"/>
        <v>0</v>
      </c>
    </row>
    <row r="41" spans="1:7" s="25" customFormat="1" ht="20.100000000000001" customHeight="1" x14ac:dyDescent="0.25">
      <c r="A41" s="78">
        <v>39</v>
      </c>
      <c r="B41" s="79" t="s">
        <v>136</v>
      </c>
      <c r="C41" s="80" t="s">
        <v>80</v>
      </c>
      <c r="D41" s="79" t="s">
        <v>117</v>
      </c>
      <c r="E41" s="79">
        <v>67</v>
      </c>
      <c r="F41" s="163"/>
      <c r="G41" s="81">
        <f t="shared" si="0"/>
        <v>0</v>
      </c>
    </row>
    <row r="42" spans="1:7" s="25" customFormat="1" ht="20.100000000000001" customHeight="1" x14ac:dyDescent="0.25">
      <c r="A42" s="78">
        <v>40</v>
      </c>
      <c r="B42" s="79" t="s">
        <v>136</v>
      </c>
      <c r="C42" s="80" t="s">
        <v>90</v>
      </c>
      <c r="D42" s="79" t="s">
        <v>117</v>
      </c>
      <c r="E42" s="79">
        <v>0</v>
      </c>
      <c r="F42" s="163"/>
      <c r="G42" s="81">
        <f t="shared" si="0"/>
        <v>0</v>
      </c>
    </row>
    <row r="43" spans="1:7" s="25" customFormat="1" ht="20.100000000000001" customHeight="1" x14ac:dyDescent="0.25">
      <c r="A43" s="78">
        <v>41</v>
      </c>
      <c r="B43" s="79" t="s">
        <v>136</v>
      </c>
      <c r="C43" s="80" t="s">
        <v>89</v>
      </c>
      <c r="D43" s="79" t="s">
        <v>117</v>
      </c>
      <c r="E43" s="79">
        <v>0</v>
      </c>
      <c r="F43" s="163"/>
      <c r="G43" s="81">
        <f t="shared" si="0"/>
        <v>0</v>
      </c>
    </row>
    <row r="44" spans="1:7" s="25" customFormat="1" ht="20.100000000000001" customHeight="1" x14ac:dyDescent="0.25">
      <c r="A44" s="78">
        <v>42</v>
      </c>
      <c r="B44" s="79" t="s">
        <v>61</v>
      </c>
      <c r="C44" s="80" t="s">
        <v>154</v>
      </c>
      <c r="D44" s="79" t="s">
        <v>111</v>
      </c>
      <c r="E44" s="79">
        <v>0</v>
      </c>
      <c r="F44" s="163"/>
      <c r="G44" s="81">
        <f t="shared" si="0"/>
        <v>0</v>
      </c>
    </row>
    <row r="45" spans="1:7" s="25" customFormat="1" ht="20.100000000000001" customHeight="1" x14ac:dyDescent="0.25">
      <c r="A45" s="78">
        <v>43</v>
      </c>
      <c r="B45" s="79" t="s">
        <v>155</v>
      </c>
      <c r="C45" s="80" t="s">
        <v>98</v>
      </c>
      <c r="D45" s="79" t="s">
        <v>111</v>
      </c>
      <c r="E45" s="79">
        <v>0</v>
      </c>
      <c r="F45" s="163"/>
      <c r="G45" s="81">
        <f t="shared" si="0"/>
        <v>0</v>
      </c>
    </row>
    <row r="46" spans="1:7" s="25" customFormat="1" ht="20.100000000000001" customHeight="1" x14ac:dyDescent="0.25">
      <c r="A46" s="78">
        <v>44</v>
      </c>
      <c r="B46" s="79" t="s">
        <v>62</v>
      </c>
      <c r="C46" s="80" t="s">
        <v>87</v>
      </c>
      <c r="D46" s="79" t="s">
        <v>111</v>
      </c>
      <c r="E46" s="79">
        <v>0</v>
      </c>
      <c r="F46" s="163"/>
      <c r="G46" s="81">
        <f t="shared" si="0"/>
        <v>0</v>
      </c>
    </row>
    <row r="47" spans="1:7" s="25" customFormat="1" ht="20.100000000000001" customHeight="1" x14ac:dyDescent="0.25">
      <c r="A47" s="78">
        <v>45</v>
      </c>
      <c r="B47" s="79" t="s">
        <v>156</v>
      </c>
      <c r="C47" s="80" t="s">
        <v>157</v>
      </c>
      <c r="D47" s="79" t="s">
        <v>111</v>
      </c>
      <c r="E47" s="79">
        <v>0</v>
      </c>
      <c r="F47" s="163"/>
      <c r="G47" s="81">
        <f t="shared" si="0"/>
        <v>0</v>
      </c>
    </row>
    <row r="48" spans="1:7" s="25" customFormat="1" ht="20.100000000000001" customHeight="1" x14ac:dyDescent="0.25">
      <c r="A48" s="78">
        <v>46</v>
      </c>
      <c r="B48" s="79" t="s">
        <v>136</v>
      </c>
      <c r="C48" s="80" t="s">
        <v>88</v>
      </c>
      <c r="D48" s="79" t="s">
        <v>111</v>
      </c>
      <c r="E48" s="79">
        <v>3</v>
      </c>
      <c r="F48" s="163"/>
      <c r="G48" s="81">
        <f t="shared" si="0"/>
        <v>0</v>
      </c>
    </row>
    <row r="49" spans="1:7" s="25" customFormat="1" ht="20.100000000000001" customHeight="1" x14ac:dyDescent="0.25">
      <c r="A49" s="78">
        <v>47</v>
      </c>
      <c r="B49" s="79">
        <v>28000510</v>
      </c>
      <c r="C49" s="80" t="s">
        <v>107</v>
      </c>
      <c r="D49" s="79" t="s">
        <v>111</v>
      </c>
      <c r="E49" s="79">
        <v>2</v>
      </c>
      <c r="F49" s="163"/>
      <c r="G49" s="81">
        <f t="shared" si="0"/>
        <v>0</v>
      </c>
    </row>
    <row r="50" spans="1:7" s="25" customFormat="1" ht="20.100000000000001" customHeight="1" x14ac:dyDescent="0.25">
      <c r="A50" s="78">
        <v>48</v>
      </c>
      <c r="B50" s="79" t="s">
        <v>136</v>
      </c>
      <c r="C50" s="80" t="s">
        <v>158</v>
      </c>
      <c r="D50" s="79" t="s">
        <v>111</v>
      </c>
      <c r="E50" s="79">
        <v>2</v>
      </c>
      <c r="F50" s="163"/>
      <c r="G50" s="81">
        <f t="shared" si="0"/>
        <v>0</v>
      </c>
    </row>
    <row r="51" spans="1:7" s="25" customFormat="1" ht="20.100000000000001" customHeight="1" x14ac:dyDescent="0.25">
      <c r="A51" s="78">
        <v>49</v>
      </c>
      <c r="B51" s="79" t="s">
        <v>136</v>
      </c>
      <c r="C51" s="80" t="s">
        <v>159</v>
      </c>
      <c r="D51" s="79" t="s">
        <v>111</v>
      </c>
      <c r="E51" s="79">
        <v>0</v>
      </c>
      <c r="F51" s="163"/>
      <c r="G51" s="81">
        <f t="shared" si="0"/>
        <v>0</v>
      </c>
    </row>
    <row r="52" spans="1:7" s="25" customFormat="1" ht="20.100000000000001" customHeight="1" x14ac:dyDescent="0.25">
      <c r="A52" s="78">
        <v>50</v>
      </c>
      <c r="B52" s="79" t="s">
        <v>136</v>
      </c>
      <c r="C52" s="80" t="s">
        <v>160</v>
      </c>
      <c r="D52" s="79" t="s">
        <v>111</v>
      </c>
      <c r="E52" s="79">
        <v>0</v>
      </c>
      <c r="F52" s="163"/>
      <c r="G52" s="81">
        <f t="shared" si="0"/>
        <v>0</v>
      </c>
    </row>
    <row r="53" spans="1:7" s="25" customFormat="1" ht="20.100000000000001" customHeight="1" x14ac:dyDescent="0.25">
      <c r="A53" s="78">
        <v>51</v>
      </c>
      <c r="B53" s="79" t="s">
        <v>136</v>
      </c>
      <c r="C53" s="80" t="s">
        <v>161</v>
      </c>
      <c r="D53" s="79" t="s">
        <v>118</v>
      </c>
      <c r="E53" s="79">
        <v>1</v>
      </c>
      <c r="F53" s="163"/>
      <c r="G53" s="81">
        <f t="shared" si="0"/>
        <v>0</v>
      </c>
    </row>
    <row r="54" spans="1:7" s="25" customFormat="1" ht="20.100000000000001" customHeight="1" x14ac:dyDescent="0.25">
      <c r="A54" s="78">
        <v>52</v>
      </c>
      <c r="B54" s="79" t="s">
        <v>136</v>
      </c>
      <c r="C54" s="80" t="s">
        <v>91</v>
      </c>
      <c r="D54" s="79" t="s">
        <v>117</v>
      </c>
      <c r="E54" s="79">
        <v>100</v>
      </c>
      <c r="F54" s="163"/>
      <c r="G54" s="81">
        <f t="shared" si="0"/>
        <v>0</v>
      </c>
    </row>
    <row r="55" spans="1:7" s="25" customFormat="1" ht="20.100000000000001" customHeight="1" x14ac:dyDescent="0.25">
      <c r="A55" s="78">
        <v>53</v>
      </c>
      <c r="B55" s="79">
        <v>56400500</v>
      </c>
      <c r="C55" s="80" t="s">
        <v>97</v>
      </c>
      <c r="D55" s="79" t="s">
        <v>111</v>
      </c>
      <c r="E55" s="79">
        <v>0</v>
      </c>
      <c r="F55" s="163"/>
      <c r="G55" s="81">
        <f t="shared" si="0"/>
        <v>0</v>
      </c>
    </row>
    <row r="56" spans="1:7" s="25" customFormat="1" ht="20.100000000000001" customHeight="1" x14ac:dyDescent="0.25">
      <c r="A56" s="78">
        <v>54</v>
      </c>
      <c r="B56" s="79" t="s">
        <v>136</v>
      </c>
      <c r="C56" s="80" t="s">
        <v>162</v>
      </c>
      <c r="D56" s="79" t="s">
        <v>111</v>
      </c>
      <c r="E56" s="79">
        <v>0</v>
      </c>
      <c r="F56" s="163"/>
      <c r="G56" s="81">
        <f t="shared" si="0"/>
        <v>0</v>
      </c>
    </row>
    <row r="57" spans="1:7" s="25" customFormat="1" ht="20.100000000000001" customHeight="1" x14ac:dyDescent="0.25">
      <c r="A57" s="78">
        <v>55</v>
      </c>
      <c r="B57" s="79" t="s">
        <v>136</v>
      </c>
      <c r="C57" s="80" t="s">
        <v>101</v>
      </c>
      <c r="D57" s="79" t="s">
        <v>119</v>
      </c>
      <c r="E57" s="79">
        <v>1</v>
      </c>
      <c r="F57" s="163"/>
      <c r="G57" s="81">
        <f t="shared" si="0"/>
        <v>0</v>
      </c>
    </row>
    <row r="58" spans="1:7" s="25" customFormat="1" ht="20.100000000000001" customHeight="1" x14ac:dyDescent="0.25">
      <c r="A58" s="78">
        <v>56</v>
      </c>
      <c r="B58" s="79" t="s">
        <v>136</v>
      </c>
      <c r="C58" s="80" t="s">
        <v>163</v>
      </c>
      <c r="D58" s="79" t="s">
        <v>111</v>
      </c>
      <c r="E58" s="79">
        <v>2</v>
      </c>
      <c r="F58" s="163"/>
      <c r="G58" s="81">
        <f t="shared" si="0"/>
        <v>0</v>
      </c>
    </row>
    <row r="59" spans="1:7" s="25" customFormat="1" ht="20.100000000000001" customHeight="1" x14ac:dyDescent="0.25">
      <c r="A59" s="78">
        <v>57</v>
      </c>
      <c r="B59" s="79" t="s">
        <v>66</v>
      </c>
      <c r="C59" s="80" t="s">
        <v>102</v>
      </c>
      <c r="D59" s="79" t="s">
        <v>115</v>
      </c>
      <c r="E59" s="79">
        <v>4</v>
      </c>
      <c r="F59" s="163"/>
      <c r="G59" s="81">
        <f t="shared" si="0"/>
        <v>0</v>
      </c>
    </row>
    <row r="60" spans="1:7" s="25" customFormat="1" ht="20.100000000000001" customHeight="1" x14ac:dyDescent="0.25">
      <c r="A60" s="78">
        <v>58</v>
      </c>
      <c r="B60" s="79">
        <v>78000400</v>
      </c>
      <c r="C60" s="80" t="s">
        <v>164</v>
      </c>
      <c r="D60" s="79" t="s">
        <v>117</v>
      </c>
      <c r="E60" s="79">
        <v>147</v>
      </c>
      <c r="F60" s="163"/>
      <c r="G60" s="81">
        <f t="shared" si="0"/>
        <v>0</v>
      </c>
    </row>
    <row r="61" spans="1:7" s="25" customFormat="1" ht="20.100000000000001" customHeight="1" x14ac:dyDescent="0.25">
      <c r="A61" s="78">
        <v>59</v>
      </c>
      <c r="B61" s="79">
        <v>78000650</v>
      </c>
      <c r="C61" s="80" t="s">
        <v>165</v>
      </c>
      <c r="D61" s="79" t="s">
        <v>117</v>
      </c>
      <c r="E61" s="79">
        <v>33</v>
      </c>
      <c r="F61" s="163"/>
      <c r="G61" s="81">
        <f t="shared" si="0"/>
        <v>0</v>
      </c>
    </row>
    <row r="62" spans="1:7" s="25" customFormat="1" ht="20.100000000000001" customHeight="1" x14ac:dyDescent="0.25">
      <c r="A62" s="78">
        <v>60</v>
      </c>
      <c r="B62" s="79" t="s">
        <v>64</v>
      </c>
      <c r="C62" s="80" t="s">
        <v>93</v>
      </c>
      <c r="D62" s="79" t="s">
        <v>116</v>
      </c>
      <c r="E62" s="79">
        <v>32</v>
      </c>
      <c r="F62" s="163"/>
      <c r="G62" s="81">
        <f t="shared" si="0"/>
        <v>0</v>
      </c>
    </row>
    <row r="63" spans="1:7" s="25" customFormat="1" ht="20.100000000000001" customHeight="1" x14ac:dyDescent="0.25">
      <c r="A63" s="78">
        <v>61</v>
      </c>
      <c r="B63" s="79" t="s">
        <v>63</v>
      </c>
      <c r="C63" s="80" t="s">
        <v>92</v>
      </c>
      <c r="D63" s="79" t="s">
        <v>116</v>
      </c>
      <c r="E63" s="79">
        <v>0</v>
      </c>
      <c r="F63" s="163"/>
      <c r="G63" s="81">
        <f t="shared" si="0"/>
        <v>0</v>
      </c>
    </row>
    <row r="64" spans="1:7" s="25" customFormat="1" ht="20.100000000000001" customHeight="1" x14ac:dyDescent="0.25">
      <c r="A64" s="78">
        <v>62</v>
      </c>
      <c r="B64" s="79" t="s">
        <v>136</v>
      </c>
      <c r="C64" s="80" t="s">
        <v>94</v>
      </c>
      <c r="D64" s="79" t="s">
        <v>111</v>
      </c>
      <c r="E64" s="79">
        <v>6</v>
      </c>
      <c r="F64" s="163"/>
      <c r="G64" s="81">
        <f t="shared" si="0"/>
        <v>0</v>
      </c>
    </row>
    <row r="65" spans="1:7" s="25" customFormat="1" ht="20.100000000000001" customHeight="1" x14ac:dyDescent="0.25">
      <c r="A65" s="78">
        <v>63</v>
      </c>
      <c r="B65" s="79" t="s">
        <v>65</v>
      </c>
      <c r="C65" s="80" t="s">
        <v>95</v>
      </c>
      <c r="D65" s="79" t="s">
        <v>111</v>
      </c>
      <c r="E65" s="79">
        <v>1</v>
      </c>
      <c r="F65" s="163"/>
      <c r="G65" s="81">
        <f t="shared" si="0"/>
        <v>0</v>
      </c>
    </row>
    <row r="66" spans="1:7" s="25" customFormat="1" ht="20.100000000000001" customHeight="1" x14ac:dyDescent="0.25">
      <c r="A66" s="78">
        <v>64</v>
      </c>
      <c r="B66" s="79" t="s">
        <v>136</v>
      </c>
      <c r="C66" s="80" t="s">
        <v>96</v>
      </c>
      <c r="D66" s="79" t="s">
        <v>111</v>
      </c>
      <c r="E66" s="79">
        <v>6</v>
      </c>
      <c r="F66" s="163"/>
      <c r="G66" s="81">
        <f t="shared" si="0"/>
        <v>0</v>
      </c>
    </row>
    <row r="67" spans="1:7" s="25" customFormat="1" ht="20.100000000000001" customHeight="1" x14ac:dyDescent="0.25">
      <c r="A67" s="78">
        <v>65</v>
      </c>
      <c r="B67" s="79">
        <v>66900200</v>
      </c>
      <c r="C67" s="80" t="s">
        <v>106</v>
      </c>
      <c r="D67" s="79" t="s">
        <v>109</v>
      </c>
      <c r="E67" s="79">
        <v>665</v>
      </c>
      <c r="F67" s="163"/>
      <c r="G67" s="81">
        <f t="shared" ref="G67:G96" si="1">SUM(E67*F67)</f>
        <v>0</v>
      </c>
    </row>
    <row r="68" spans="1:7" s="25" customFormat="1" ht="20.100000000000001" customHeight="1" x14ac:dyDescent="0.25">
      <c r="A68" s="78">
        <v>66</v>
      </c>
      <c r="B68" s="79">
        <v>66900530</v>
      </c>
      <c r="C68" s="80" t="s">
        <v>108</v>
      </c>
      <c r="D68" s="79" t="s">
        <v>111</v>
      </c>
      <c r="E68" s="79">
        <v>1</v>
      </c>
      <c r="F68" s="163"/>
      <c r="G68" s="81">
        <f t="shared" si="1"/>
        <v>0</v>
      </c>
    </row>
    <row r="69" spans="1:7" s="25" customFormat="1" ht="20.100000000000001" customHeight="1" x14ac:dyDescent="0.25">
      <c r="A69" s="78">
        <v>67</v>
      </c>
      <c r="B69" s="79">
        <v>66901001</v>
      </c>
      <c r="C69" s="80" t="s">
        <v>103</v>
      </c>
      <c r="D69" s="79" t="s">
        <v>119</v>
      </c>
      <c r="E69" s="79">
        <v>1</v>
      </c>
      <c r="F69" s="163"/>
      <c r="G69" s="81">
        <f t="shared" si="1"/>
        <v>0</v>
      </c>
    </row>
    <row r="70" spans="1:7" s="25" customFormat="1" ht="20.100000000000001" customHeight="1" x14ac:dyDescent="0.25">
      <c r="A70" s="78">
        <v>68</v>
      </c>
      <c r="B70" s="79">
        <v>66901003</v>
      </c>
      <c r="C70" s="80" t="s">
        <v>104</v>
      </c>
      <c r="D70" s="79" t="s">
        <v>119</v>
      </c>
      <c r="E70" s="79">
        <v>1</v>
      </c>
      <c r="F70" s="163"/>
      <c r="G70" s="81">
        <f t="shared" si="1"/>
        <v>0</v>
      </c>
    </row>
    <row r="71" spans="1:7" s="25" customFormat="1" ht="20.100000000000001" customHeight="1" x14ac:dyDescent="0.25">
      <c r="A71" s="78">
        <v>69</v>
      </c>
      <c r="B71" s="79">
        <v>66901006</v>
      </c>
      <c r="C71" s="80" t="s">
        <v>105</v>
      </c>
      <c r="D71" s="79" t="s">
        <v>166</v>
      </c>
      <c r="E71" s="79">
        <v>20</v>
      </c>
      <c r="F71" s="163"/>
      <c r="G71" s="81">
        <f t="shared" si="1"/>
        <v>0</v>
      </c>
    </row>
    <row r="72" spans="1:7" s="25" customFormat="1" ht="20.100000000000001" customHeight="1" x14ac:dyDescent="0.25">
      <c r="A72" s="78">
        <v>70</v>
      </c>
      <c r="B72" s="79" t="s">
        <v>167</v>
      </c>
      <c r="C72" s="80" t="s">
        <v>168</v>
      </c>
      <c r="D72" s="79" t="s">
        <v>169</v>
      </c>
      <c r="E72" s="79">
        <v>284</v>
      </c>
      <c r="F72" s="163"/>
      <c r="G72" s="81">
        <f t="shared" si="1"/>
        <v>0</v>
      </c>
    </row>
    <row r="73" spans="1:7" s="25" customFormat="1" ht="20.100000000000001" customHeight="1" x14ac:dyDescent="0.25">
      <c r="A73" s="78">
        <v>71</v>
      </c>
      <c r="B73" s="79" t="s">
        <v>170</v>
      </c>
      <c r="C73" s="80" t="s">
        <v>171</v>
      </c>
      <c r="D73" s="79" t="s">
        <v>111</v>
      </c>
      <c r="E73" s="79">
        <v>1</v>
      </c>
      <c r="F73" s="163"/>
      <c r="G73" s="81">
        <f t="shared" si="1"/>
        <v>0</v>
      </c>
    </row>
    <row r="74" spans="1:7" s="25" customFormat="1" ht="20.100000000000001" customHeight="1" x14ac:dyDescent="0.25">
      <c r="A74" s="78">
        <v>72</v>
      </c>
      <c r="B74" s="79" t="s">
        <v>136</v>
      </c>
      <c r="C74" s="80" t="s">
        <v>172</v>
      </c>
      <c r="D74" s="79" t="s">
        <v>111</v>
      </c>
      <c r="E74" s="79">
        <v>2</v>
      </c>
      <c r="F74" s="163"/>
      <c r="G74" s="81">
        <f t="shared" si="1"/>
        <v>0</v>
      </c>
    </row>
    <row r="75" spans="1:7" s="25" customFormat="1" ht="20.100000000000001" customHeight="1" x14ac:dyDescent="0.25">
      <c r="A75" s="78">
        <v>73</v>
      </c>
      <c r="B75" s="79" t="s">
        <v>173</v>
      </c>
      <c r="C75" s="80" t="s">
        <v>174</v>
      </c>
      <c r="D75" s="79" t="s">
        <v>169</v>
      </c>
      <c r="E75" s="79">
        <v>0</v>
      </c>
      <c r="F75" s="163"/>
      <c r="G75" s="81">
        <f t="shared" si="1"/>
        <v>0</v>
      </c>
    </row>
    <row r="76" spans="1:7" s="25" customFormat="1" ht="20.100000000000001" customHeight="1" x14ac:dyDescent="0.25">
      <c r="A76" s="78">
        <v>74</v>
      </c>
      <c r="B76" s="79" t="s">
        <v>175</v>
      </c>
      <c r="C76" s="80" t="s">
        <v>176</v>
      </c>
      <c r="D76" s="79" t="s">
        <v>169</v>
      </c>
      <c r="E76" s="79">
        <v>284</v>
      </c>
      <c r="F76" s="163"/>
      <c r="G76" s="81">
        <f t="shared" si="1"/>
        <v>0</v>
      </c>
    </row>
    <row r="77" spans="1:7" s="25" customFormat="1" ht="20.100000000000001" customHeight="1" x14ac:dyDescent="0.25">
      <c r="A77" s="78">
        <v>75</v>
      </c>
      <c r="B77" s="79" t="s">
        <v>177</v>
      </c>
      <c r="C77" s="80" t="s">
        <v>178</v>
      </c>
      <c r="D77" s="79" t="s">
        <v>111</v>
      </c>
      <c r="E77" s="79">
        <v>4</v>
      </c>
      <c r="F77" s="163"/>
      <c r="G77" s="81">
        <f t="shared" si="1"/>
        <v>0</v>
      </c>
    </row>
    <row r="78" spans="1:7" s="25" customFormat="1" ht="20.100000000000001" customHeight="1" x14ac:dyDescent="0.25">
      <c r="A78" s="78">
        <v>76</v>
      </c>
      <c r="B78" s="79" t="s">
        <v>179</v>
      </c>
      <c r="C78" s="80" t="s">
        <v>180</v>
      </c>
      <c r="D78" s="79" t="s">
        <v>111</v>
      </c>
      <c r="E78" s="79">
        <v>2</v>
      </c>
      <c r="F78" s="163"/>
      <c r="G78" s="81">
        <f t="shared" si="1"/>
        <v>0</v>
      </c>
    </row>
    <row r="79" spans="1:7" s="25" customFormat="1" ht="20.100000000000001" customHeight="1" x14ac:dyDescent="0.25">
      <c r="A79" s="78">
        <v>77</v>
      </c>
      <c r="B79" s="79" t="s">
        <v>181</v>
      </c>
      <c r="C79" s="80" t="s">
        <v>182</v>
      </c>
      <c r="D79" s="79" t="s">
        <v>169</v>
      </c>
      <c r="E79" s="79">
        <v>0</v>
      </c>
      <c r="F79" s="163"/>
      <c r="G79" s="81">
        <f t="shared" si="1"/>
        <v>0</v>
      </c>
    </row>
    <row r="80" spans="1:7" s="25" customFormat="1" ht="20.100000000000001" customHeight="1" x14ac:dyDescent="0.25">
      <c r="A80" s="78">
        <v>78</v>
      </c>
      <c r="B80" s="79" t="s">
        <v>183</v>
      </c>
      <c r="C80" s="80" t="s">
        <v>184</v>
      </c>
      <c r="D80" s="79" t="s">
        <v>169</v>
      </c>
      <c r="E80" s="79">
        <v>269</v>
      </c>
      <c r="F80" s="163"/>
      <c r="G80" s="81">
        <f t="shared" si="1"/>
        <v>0</v>
      </c>
    </row>
    <row r="81" spans="1:7" s="25" customFormat="1" ht="20.100000000000001" customHeight="1" x14ac:dyDescent="0.25">
      <c r="A81" s="78">
        <v>79</v>
      </c>
      <c r="B81" s="79" t="s">
        <v>185</v>
      </c>
      <c r="C81" s="80" t="s">
        <v>186</v>
      </c>
      <c r="D81" s="79" t="s">
        <v>111</v>
      </c>
      <c r="E81" s="79">
        <v>0</v>
      </c>
      <c r="F81" s="163"/>
      <c r="G81" s="81">
        <f t="shared" si="1"/>
        <v>0</v>
      </c>
    </row>
    <row r="82" spans="1:7" s="25" customFormat="1" ht="20.100000000000001" customHeight="1" x14ac:dyDescent="0.25">
      <c r="A82" s="78">
        <v>80</v>
      </c>
      <c r="B82" s="79" t="s">
        <v>187</v>
      </c>
      <c r="C82" s="80" t="s">
        <v>188</v>
      </c>
      <c r="D82" s="79" t="s">
        <v>111</v>
      </c>
      <c r="E82" s="79">
        <v>1</v>
      </c>
      <c r="F82" s="163"/>
      <c r="G82" s="81">
        <f t="shared" si="1"/>
        <v>0</v>
      </c>
    </row>
    <row r="83" spans="1:7" s="25" customFormat="1" ht="20.100000000000001" customHeight="1" x14ac:dyDescent="0.25">
      <c r="A83" s="78">
        <v>81</v>
      </c>
      <c r="B83" s="79" t="s">
        <v>189</v>
      </c>
      <c r="C83" s="80" t="s">
        <v>190</v>
      </c>
      <c r="D83" s="79" t="s">
        <v>169</v>
      </c>
      <c r="E83" s="79">
        <v>95</v>
      </c>
      <c r="F83" s="163"/>
      <c r="G83" s="81">
        <f t="shared" si="1"/>
        <v>0</v>
      </c>
    </row>
    <row r="84" spans="1:7" s="25" customFormat="1" ht="20.100000000000001" customHeight="1" x14ac:dyDescent="0.25">
      <c r="A84" s="78">
        <v>82</v>
      </c>
      <c r="B84" s="79" t="s">
        <v>191</v>
      </c>
      <c r="C84" s="80" t="s">
        <v>192</v>
      </c>
      <c r="D84" s="79" t="s">
        <v>169</v>
      </c>
      <c r="E84" s="79">
        <v>680</v>
      </c>
      <c r="F84" s="163"/>
      <c r="G84" s="81">
        <f t="shared" si="1"/>
        <v>0</v>
      </c>
    </row>
    <row r="85" spans="1:7" s="25" customFormat="1" ht="20.100000000000001" customHeight="1" x14ac:dyDescent="0.25">
      <c r="A85" s="78">
        <v>83</v>
      </c>
      <c r="B85" s="79" t="s">
        <v>193</v>
      </c>
      <c r="C85" s="80" t="s">
        <v>99</v>
      </c>
      <c r="D85" s="79" t="s">
        <v>111</v>
      </c>
      <c r="E85" s="79">
        <v>1</v>
      </c>
      <c r="F85" s="163"/>
      <c r="G85" s="81">
        <f t="shared" si="1"/>
        <v>0</v>
      </c>
    </row>
    <row r="86" spans="1:7" s="25" customFormat="1" ht="20.100000000000001" customHeight="1" x14ac:dyDescent="0.25">
      <c r="A86" s="78">
        <v>84</v>
      </c>
      <c r="B86" s="79" t="s">
        <v>194</v>
      </c>
      <c r="C86" s="80" t="s">
        <v>195</v>
      </c>
      <c r="D86" s="79" t="s">
        <v>111</v>
      </c>
      <c r="E86" s="79">
        <v>0</v>
      </c>
      <c r="F86" s="163"/>
      <c r="G86" s="81">
        <f t="shared" si="1"/>
        <v>0</v>
      </c>
    </row>
    <row r="87" spans="1:7" s="25" customFormat="1" ht="20.100000000000001" customHeight="1" x14ac:dyDescent="0.25">
      <c r="A87" s="78">
        <v>85</v>
      </c>
      <c r="B87" s="79" t="s">
        <v>196</v>
      </c>
      <c r="C87" s="80" t="s">
        <v>197</v>
      </c>
      <c r="D87" s="79" t="s">
        <v>111</v>
      </c>
      <c r="E87" s="79">
        <v>1</v>
      </c>
      <c r="F87" s="163"/>
      <c r="G87" s="81">
        <f t="shared" si="1"/>
        <v>0</v>
      </c>
    </row>
    <row r="88" spans="1:7" s="25" customFormat="1" ht="20.100000000000001" customHeight="1" x14ac:dyDescent="0.25">
      <c r="A88" s="78">
        <v>86</v>
      </c>
      <c r="B88" s="79" t="s">
        <v>198</v>
      </c>
      <c r="C88" s="80" t="s">
        <v>199</v>
      </c>
      <c r="D88" s="79" t="s">
        <v>111</v>
      </c>
      <c r="E88" s="79">
        <v>1</v>
      </c>
      <c r="F88" s="163"/>
      <c r="G88" s="81">
        <f t="shared" si="1"/>
        <v>0</v>
      </c>
    </row>
    <row r="89" spans="1:7" s="25" customFormat="1" ht="20.100000000000001" customHeight="1" x14ac:dyDescent="0.25">
      <c r="A89" s="78">
        <v>87</v>
      </c>
      <c r="B89" s="79" t="s">
        <v>200</v>
      </c>
      <c r="C89" s="80" t="s">
        <v>201</v>
      </c>
      <c r="D89" s="79" t="s">
        <v>169</v>
      </c>
      <c r="E89" s="79">
        <v>418</v>
      </c>
      <c r="F89" s="163"/>
      <c r="G89" s="81">
        <f t="shared" si="1"/>
        <v>0</v>
      </c>
    </row>
    <row r="90" spans="1:7" s="25" customFormat="1" ht="20.100000000000001" customHeight="1" x14ac:dyDescent="0.25">
      <c r="A90" s="78">
        <v>88</v>
      </c>
      <c r="B90" s="79" t="s">
        <v>202</v>
      </c>
      <c r="C90" s="80" t="s">
        <v>203</v>
      </c>
      <c r="D90" s="79" t="s">
        <v>111</v>
      </c>
      <c r="E90" s="79">
        <v>0</v>
      </c>
      <c r="F90" s="163"/>
      <c r="G90" s="81">
        <f t="shared" si="1"/>
        <v>0</v>
      </c>
    </row>
    <row r="91" spans="1:7" s="25" customFormat="1" ht="20.100000000000001" customHeight="1" x14ac:dyDescent="0.25">
      <c r="A91" s="78">
        <v>89</v>
      </c>
      <c r="B91" s="79" t="s">
        <v>204</v>
      </c>
      <c r="C91" s="80" t="s">
        <v>100</v>
      </c>
      <c r="D91" s="79" t="s">
        <v>111</v>
      </c>
      <c r="E91" s="79">
        <v>0</v>
      </c>
      <c r="F91" s="163"/>
      <c r="G91" s="81">
        <f t="shared" si="1"/>
        <v>0</v>
      </c>
    </row>
    <row r="92" spans="1:7" s="25" customFormat="1" ht="20.100000000000001" customHeight="1" x14ac:dyDescent="0.25">
      <c r="A92" s="78">
        <v>90</v>
      </c>
      <c r="B92" s="79" t="s">
        <v>205</v>
      </c>
      <c r="C92" s="80" t="s">
        <v>206</v>
      </c>
      <c r="D92" s="79" t="s">
        <v>111</v>
      </c>
      <c r="E92" s="79">
        <v>4</v>
      </c>
      <c r="F92" s="163"/>
      <c r="G92" s="81">
        <f t="shared" si="1"/>
        <v>0</v>
      </c>
    </row>
    <row r="93" spans="1:7" s="25" customFormat="1" ht="20.100000000000001" customHeight="1" x14ac:dyDescent="0.25">
      <c r="A93" s="78">
        <v>91</v>
      </c>
      <c r="B93" s="79" t="s">
        <v>207</v>
      </c>
      <c r="C93" s="80" t="s">
        <v>208</v>
      </c>
      <c r="D93" s="79" t="s">
        <v>111</v>
      </c>
      <c r="E93" s="79">
        <v>4</v>
      </c>
      <c r="F93" s="163"/>
      <c r="G93" s="81">
        <f t="shared" si="1"/>
        <v>0</v>
      </c>
    </row>
    <row r="94" spans="1:7" s="25" customFormat="1" ht="20.100000000000001" customHeight="1" x14ac:dyDescent="0.25">
      <c r="A94" s="78">
        <v>92</v>
      </c>
      <c r="B94" s="79" t="s">
        <v>136</v>
      </c>
      <c r="C94" s="80" t="s">
        <v>209</v>
      </c>
      <c r="D94" s="79" t="s">
        <v>111</v>
      </c>
      <c r="E94" s="79">
        <v>4</v>
      </c>
      <c r="F94" s="163"/>
      <c r="G94" s="81">
        <f t="shared" si="1"/>
        <v>0</v>
      </c>
    </row>
    <row r="95" spans="1:7" s="25" customFormat="1" ht="20.100000000000001" customHeight="1" x14ac:dyDescent="0.25">
      <c r="A95" s="78">
        <v>93</v>
      </c>
      <c r="B95" s="79" t="s">
        <v>136</v>
      </c>
      <c r="C95" s="80" t="s">
        <v>210</v>
      </c>
      <c r="D95" s="79" t="s">
        <v>111</v>
      </c>
      <c r="E95" s="79">
        <v>4</v>
      </c>
      <c r="F95" s="163"/>
      <c r="G95" s="81">
        <f t="shared" si="1"/>
        <v>0</v>
      </c>
    </row>
    <row r="96" spans="1:7" s="25" customFormat="1" ht="20.100000000000001" customHeight="1" thickBot="1" x14ac:dyDescent="0.3">
      <c r="A96" s="82">
        <v>94</v>
      </c>
      <c r="B96" s="83" t="s">
        <v>136</v>
      </c>
      <c r="C96" s="84" t="s">
        <v>211</v>
      </c>
      <c r="D96" s="83" t="s">
        <v>119</v>
      </c>
      <c r="E96" s="83">
        <v>1</v>
      </c>
      <c r="F96" s="164"/>
      <c r="G96" s="85">
        <f t="shared" si="1"/>
        <v>0</v>
      </c>
    </row>
    <row r="97" spans="1:7" ht="17.25" thickBot="1" x14ac:dyDescent="0.3">
      <c r="A97" s="86">
        <v>95</v>
      </c>
      <c r="B97" s="254" t="s">
        <v>223</v>
      </c>
      <c r="C97" s="254"/>
      <c r="D97" s="254"/>
      <c r="E97" s="254"/>
      <c r="F97" s="254"/>
      <c r="G97" s="87">
        <f>SUM(G3:G96)</f>
        <v>0</v>
      </c>
    </row>
    <row r="98" spans="1:7" ht="16.5" x14ac:dyDescent="0.25">
      <c r="A98" s="41"/>
      <c r="B98" s="41"/>
      <c r="C98" s="42"/>
      <c r="D98" s="41"/>
      <c r="E98" s="41"/>
      <c r="F98" s="41"/>
      <c r="G98" s="41"/>
    </row>
    <row r="99" spans="1:7" ht="16.5" x14ac:dyDescent="0.25">
      <c r="A99" s="41"/>
      <c r="B99" s="41"/>
      <c r="C99" s="42"/>
      <c r="D99" s="41"/>
      <c r="E99" s="41"/>
      <c r="F99" s="41"/>
      <c r="G99" s="41"/>
    </row>
  </sheetData>
  <sheetProtection algorithmName="SHA-512" hashValue="vrnS7LIPOsT9nHJo+OTZxLsE6i8opDMpgBQ4TD1oTLQXq3iLt8d/afr9fOAH+xHMFARFbIDb7cAWrLo/viFCNA==" saltValue="GxeTjDmQDNg99PN1YX3vTw==" spinCount="100000" sheet="1" objects="1" scenarios="1"/>
  <mergeCells count="2">
    <mergeCell ref="A1:G1"/>
    <mergeCell ref="B97:F97"/>
  </mergeCells>
  <pageMargins left="0.7" right="0.7" top="0.75" bottom="0.75" header="0.3" footer="0.3"/>
  <pageSetup scale="60" fitToWidth="0" fitToHeight="0" orientation="portrait" r:id="rId1"/>
  <rowBreaks count="1" manualBreakCount="1">
    <brk id="5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Master Bid Tab</vt:lpstr>
      <vt:lpstr>Award Criteria Figure</vt:lpstr>
      <vt:lpstr>22721 W 100th</vt:lpstr>
      <vt:lpstr>22262 S Homan Ave</vt:lpstr>
      <vt:lpstr>22702 S Short Street</vt:lpstr>
      <vt:lpstr>'22262 S Homan Ave'!Print_Area</vt:lpstr>
      <vt:lpstr>'22702 S Short Street'!Print_Area</vt:lpstr>
      <vt:lpstr>'22721 W 100th'!Print_Area</vt:lpstr>
      <vt:lpstr>'Award Criteria Figure'!Print_Area</vt:lpstr>
      <vt:lpstr>'Master Bid Tab'!Print_Area</vt:lpstr>
      <vt:lpstr>'22262 S Homan Ave'!Print_Titles</vt:lpstr>
      <vt:lpstr>'22702 S Short Street'!Print_Titles</vt:lpstr>
      <vt:lpstr>'22721 W 100th'!Print_Titles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Montenegro, Patricia</dc:creator>
  <cp:lastModifiedBy>Patricia Montenegro</cp:lastModifiedBy>
  <cp:lastPrinted>2024-05-15T19:33:32Z</cp:lastPrinted>
  <dcterms:created xsi:type="dcterms:W3CDTF">2018-01-03T19:56:21Z</dcterms:created>
  <dcterms:modified xsi:type="dcterms:W3CDTF">2024-06-12T18:49:53Z</dcterms:modified>
</cp:coreProperties>
</file>