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Q:\Chicago Department of Transportation\WPA Streets\Central Park and 91st\Construction\IFB\"/>
    </mc:Choice>
  </mc:AlternateContent>
  <xr:revisionPtr revIDLastSave="0" documentId="13_ncr:1_{C64F53A1-3E92-4A1D-9C38-97D779E3D552}" xr6:coauthVersionLast="47" xr6:coauthVersionMax="47" xr10:uidLastSave="{00000000-0000-0000-0000-000000000000}"/>
  <bookViews>
    <workbookView xWindow="-120" yWindow="-120" windowWidth="29040" windowHeight="16440" xr2:uid="{00000000-000D-0000-FFFF-FFFF00000000}"/>
  </bookViews>
  <sheets>
    <sheet name="Master Bid Tab" sheetId="1" r:id="rId1"/>
    <sheet name="Award Criteria Figure" sheetId="5" r:id="rId2"/>
    <sheet name="22830 S. Central Park" sheetId="7" r:id="rId3"/>
    <sheet name="22682 E. 91st" sheetId="8" r:id="rId4"/>
  </sheets>
  <externalReferences>
    <externalReference r:id="rId5"/>
    <externalReference r:id="rId6"/>
  </externalReferences>
  <definedNames>
    <definedName name="_xlnm._FilterDatabase" localSheetId="3" hidden="1">'22682 E. 91st'!$A$2:$G$2</definedName>
    <definedName name="_xlnm._FilterDatabase" localSheetId="2" hidden="1">'22830 S. Central Park'!$A$2:$G$116</definedName>
    <definedName name="_xlnm.Print_Area" localSheetId="1">'Award Criteria Figure'!$A$1:$C$49</definedName>
    <definedName name="_xlnm.Print_Area" localSheetId="0">'Master Bid Tab'!$A$1:$D$36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6" i="8" l="1"/>
  <c r="D14" i="1" s="1"/>
  <c r="G11" i="8"/>
  <c r="G8" i="8"/>
  <c r="G3" i="8"/>
  <c r="G4" i="8"/>
  <c r="G5" i="8"/>
  <c r="G6" i="8"/>
  <c r="G7" i="8"/>
  <c r="G9" i="8"/>
  <c r="G10"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3" i="7"/>
  <c r="G4" i="7"/>
  <c r="G5" i="7"/>
  <c r="G6" i="7"/>
  <c r="G7" i="7"/>
  <c r="G114" i="7" l="1"/>
  <c r="G113" i="7"/>
  <c r="G112" i="7"/>
  <c r="G111" i="7"/>
  <c r="G110" i="7"/>
  <c r="G109" i="7"/>
  <c r="G108" i="7"/>
  <c r="G107" i="7"/>
  <c r="G106" i="7"/>
  <c r="G105" i="7"/>
  <c r="G104" i="7"/>
  <c r="G103" i="7"/>
  <c r="G102" i="7"/>
  <c r="G101" i="7"/>
  <c r="G100"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116" i="7" s="1"/>
  <c r="D7" i="1" s="1"/>
  <c r="B2" i="7"/>
  <c r="D10" i="1" l="1"/>
  <c r="D17" i="1"/>
  <c r="D20" i="1" l="1"/>
  <c r="C6" i="5"/>
  <c r="C10" i="5" l="1"/>
  <c r="C22" i="5" l="1"/>
  <c r="C24" i="5" s="1"/>
  <c r="C14" i="5"/>
  <c r="C16" i="5" s="1"/>
  <c r="C30" i="5"/>
  <c r="C32" i="5" s="1"/>
  <c r="C18" i="5"/>
  <c r="C20" i="5" s="1"/>
  <c r="C26" i="5"/>
  <c r="C28" i="5" s="1"/>
  <c r="C12" i="5"/>
  <c r="C34" i="5"/>
  <c r="C35" i="5" l="1"/>
  <c r="C36" i="5" s="1"/>
  <c r="C38" i="5" s="1"/>
  <c r="D21" i="1" s="1"/>
</calcChain>
</file>

<file path=xl/sharedStrings.xml><?xml version="1.0" encoding="utf-8"?>
<sst xmlns="http://schemas.openxmlformats.org/spreadsheetml/2006/main" count="689" uniqueCount="244">
  <si>
    <t>TOTAL BASE WORK ONLY</t>
  </si>
  <si>
    <t>LINE</t>
  </si>
  <si>
    <t>DESCRIPTION</t>
  </si>
  <si>
    <t>Base Work Only</t>
  </si>
  <si>
    <t>Commission's Contract Contingency</t>
  </si>
  <si>
    <t>Accepted by the Commission</t>
  </si>
  <si>
    <t>FIRM NAME:</t>
  </si>
  <si>
    <t>TOTAL BASE BID</t>
  </si>
  <si>
    <t>Sitework Allowance</t>
  </si>
  <si>
    <t>AMOUNT</t>
  </si>
  <si>
    <t>PROJECT NAME:</t>
  </si>
  <si>
    <t>CONTRACT NO:</t>
  </si>
  <si>
    <t>PROJECT NO:</t>
  </si>
  <si>
    <t>FORMULA</t>
  </si>
  <si>
    <t>Line 2.  Minority Journeyman (Maximum figure 0.70)</t>
  </si>
  <si>
    <t>Line 3.  Multiply Line 2 by Line 1 by 0.04</t>
  </si>
  <si>
    <t>Line 4.  Minority Apprentice (Maximum figure 0.70)</t>
  </si>
  <si>
    <t>Line 5.  Multiply Line 4 by Line 1 by 0.03</t>
  </si>
  <si>
    <t>Line 6.  Minority Laborer (Maximum figure 0.70)</t>
  </si>
  <si>
    <t>Line 7. Multiply Line 6 by Line 1 by 0.01</t>
  </si>
  <si>
    <t>Line 8.  Female Journeyman (Maximum figure 0.15)</t>
  </si>
  <si>
    <t>Line 9. Multiply Line 8 by Line 1 by 0.04</t>
  </si>
  <si>
    <t>Line 10.  Female Apprentice (Maximum figure 0.15)</t>
  </si>
  <si>
    <t>Line 11.  Multiply Line 10 by Line 1 by 0.03</t>
  </si>
  <si>
    <t>Line 12.  Female Laborer (Maximum figure 0.15)</t>
  </si>
  <si>
    <t>Line 13. Multiply Line 12 by Line 1 by 0.01</t>
  </si>
  <si>
    <t>Line 14.  Total of Lines 3, 5, 7, 9, 11, and 13</t>
  </si>
  <si>
    <t xml:space="preserve">Line 15. Total Award Criteria </t>
  </si>
  <si>
    <t>TOTAL AWARD CRITERIA (Line 15)</t>
  </si>
  <si>
    <t>BIDDER'S INFORMATION</t>
  </si>
  <si>
    <t>Firm Name:</t>
  </si>
  <si>
    <t>Date:</t>
  </si>
  <si>
    <t>NOTES/INSTRUCTIONS</t>
  </si>
  <si>
    <r>
      <rPr>
        <sz val="11"/>
        <color theme="1"/>
        <rFont val="Arial Narrow"/>
        <family val="2"/>
      </rPr>
      <t xml:space="preserve">1.  Prior to submitting your bid electronically, please do the following:
     a.	</t>
    </r>
    <r>
      <rPr>
        <b/>
        <sz val="11"/>
        <color theme="1"/>
        <rFont val="Arial Narrow"/>
        <family val="2"/>
      </rPr>
      <t>Ensure</t>
    </r>
    <r>
      <rPr>
        <sz val="11"/>
        <color theme="1"/>
        <rFont val="Arial Narrow"/>
        <family val="2"/>
      </rPr>
      <t xml:space="preserve"> Lines 2, 4, 6, 8, 10, and 12 in the Formula column and the Bidder's Information section have been populated. 
     b.	</t>
    </r>
    <r>
      <rPr>
        <b/>
        <sz val="11"/>
        <color theme="1"/>
        <rFont val="Arial Narrow"/>
        <family val="2"/>
      </rPr>
      <t>Save</t>
    </r>
    <r>
      <rPr>
        <sz val="11"/>
        <color theme="1"/>
        <rFont val="Arial Narrow"/>
        <family val="2"/>
      </rPr>
      <t xml:space="preserve"> the file.
     c.	</t>
    </r>
    <r>
      <rPr>
        <b/>
        <sz val="11"/>
        <color theme="1"/>
        <rFont val="Arial Narrow"/>
        <family val="2"/>
      </rPr>
      <t>Convert</t>
    </r>
    <r>
      <rPr>
        <sz val="11"/>
        <color theme="1"/>
        <rFont val="Arial Narrow"/>
        <family val="2"/>
      </rPr>
      <t xml:space="preserve"> the file to PDF.
    d.	</t>
    </r>
    <r>
      <rPr>
        <b/>
        <sz val="11"/>
        <color theme="1"/>
        <rFont val="Arial Narrow"/>
        <family val="2"/>
      </rPr>
      <t>Include</t>
    </r>
    <r>
      <rPr>
        <sz val="11"/>
        <color theme="1"/>
        <rFont val="Arial Narrow"/>
        <family val="2"/>
      </rPr>
      <t xml:space="preserve"> copy of the Award Criteria Figure worksheet </t>
    </r>
    <r>
      <rPr>
        <b/>
        <sz val="11"/>
        <color theme="1"/>
        <rFont val="Arial Narrow"/>
        <family val="2"/>
      </rPr>
      <t>within</t>
    </r>
    <r>
      <rPr>
        <sz val="11"/>
        <color theme="1"/>
        <rFont val="Arial Narrow"/>
        <family val="2"/>
      </rPr>
      <t xml:space="preserve"> the scanned copy of the bid. 
    e.	</t>
    </r>
    <r>
      <rPr>
        <b/>
        <sz val="11"/>
        <color theme="1"/>
        <rFont val="Arial Narrow"/>
        <family val="2"/>
      </rPr>
      <t>Attach</t>
    </r>
    <r>
      <rPr>
        <sz val="11"/>
        <color theme="1"/>
        <rFont val="Arial Narrow"/>
        <family val="2"/>
      </rPr>
      <t xml:space="preserve"> the PDF version, </t>
    </r>
    <r>
      <rPr>
        <b/>
        <sz val="11"/>
        <color theme="1"/>
        <rFont val="Arial Narrow"/>
        <family val="2"/>
      </rPr>
      <t>along with</t>
    </r>
    <r>
      <rPr>
        <sz val="11"/>
        <color theme="1"/>
        <rFont val="Arial Narrow"/>
        <family val="2"/>
      </rPr>
      <t xml:space="preserve"> the scanned copy of the bid.
    f.	</t>
    </r>
    <r>
      <rPr>
        <b/>
        <sz val="11"/>
        <color theme="1"/>
        <rFont val="Arial Narrow"/>
        <family val="2"/>
      </rPr>
      <t>Send email</t>
    </r>
    <r>
      <rPr>
        <sz val="11"/>
        <color theme="1"/>
        <rFont val="Arial Narrow"/>
        <family val="2"/>
      </rPr>
      <t xml:space="preserve"> to: bids@pbchicago.com and james.borkman@cityofchicago.org.  </t>
    </r>
  </si>
  <si>
    <t>2. Line 1. (Based on Total Base Bid) automatically populates from Bid Form.</t>
  </si>
  <si>
    <t>3. Bidder is to populate Lines 2, 4, 6, 8, 10, and 12 (fields shaded Light Green).</t>
  </si>
  <si>
    <t>4. Lines 2, 4, 6, 8, 10, and 12 are to be entered in decimals.  (ie 5% participation = 0.05, 15% participation = 0.15, 50% participation = .50)</t>
  </si>
  <si>
    <r>
      <t xml:space="preserve">5.  </t>
    </r>
    <r>
      <rPr>
        <b/>
        <sz val="11"/>
        <color theme="0"/>
        <rFont val="Arial Narrow"/>
        <family val="2"/>
      </rPr>
      <t>TOTAL AWARD CRITERIA</t>
    </r>
    <r>
      <rPr>
        <sz val="11"/>
        <color theme="0"/>
        <rFont val="Arial Narrow"/>
        <family val="2"/>
      </rPr>
      <t xml:space="preserve"> automatically populates.</t>
    </r>
  </si>
  <si>
    <t>Line 1. (Based on Grand Total Base Bid)</t>
  </si>
  <si>
    <t>TOTAL AMOUNTS</t>
  </si>
  <si>
    <t>Cost</t>
  </si>
  <si>
    <t>Unit Price</t>
  </si>
  <si>
    <t>Estimated Quantity</t>
  </si>
  <si>
    <t>Unit</t>
  </si>
  <si>
    <t>Description</t>
  </si>
  <si>
    <t>Line</t>
  </si>
  <si>
    <t>Code Number</t>
  </si>
  <si>
    <t>Contract No.</t>
  </si>
  <si>
    <t>Project Name:</t>
  </si>
  <si>
    <t>Project Nos.</t>
  </si>
  <si>
    <r>
      <t xml:space="preserve">AWARD CRITERA FIGURE FORMULA                                                                                                                                                                                                                                                                                                                                                                  </t>
    </r>
    <r>
      <rPr>
        <b/>
        <sz val="14"/>
        <rFont val="Arial Narrow"/>
        <family val="2"/>
      </rPr>
      <t>(For Electronic Submission)</t>
    </r>
  </si>
  <si>
    <t>Name:</t>
  </si>
  <si>
    <t>Address:</t>
  </si>
  <si>
    <t>Light Purple</t>
  </si>
  <si>
    <t xml:space="preserve">Base Work Only </t>
  </si>
  <si>
    <t>Light Blue</t>
  </si>
  <si>
    <t xml:space="preserve">Contingency(ies) </t>
  </si>
  <si>
    <t>Light Yellow</t>
  </si>
  <si>
    <t>Allowance(s)</t>
  </si>
  <si>
    <t>Orange</t>
  </si>
  <si>
    <t>Total Base Bid</t>
  </si>
  <si>
    <t>Equals Line 1 through 3.  Total Base Bid automatically populates.</t>
  </si>
  <si>
    <t>Green</t>
  </si>
  <si>
    <t xml:space="preserve">Total Award Criteria Figure </t>
  </si>
  <si>
    <t>Based on Line 4 (Totat Base Bid figure).  Total Award Criteria Figure automatically populates from Award Criteria Figure Worksheet.</t>
  </si>
  <si>
    <r>
      <t xml:space="preserve">SURETY INFORMATION
</t>
    </r>
    <r>
      <rPr>
        <b/>
        <sz val="8"/>
        <color theme="1"/>
        <rFont val="Arial Narrow"/>
        <family val="2"/>
      </rPr>
      <t>(Provide Legal Name and address of Surety)</t>
    </r>
  </si>
  <si>
    <t>Amount is fixed and will automatically calculate to determine Totatl Base Bid (Total of all Alleys)</t>
  </si>
  <si>
    <t>Amount is fixed and will automatically calculate to determine Totatl Base Bid (Total of All Alleys)</t>
  </si>
  <si>
    <r>
      <t xml:space="preserve">Prior to submitting your bid electronically, please do the following:
1.	</t>
    </r>
    <r>
      <rPr>
        <b/>
        <sz val="10"/>
        <color theme="1"/>
        <rFont val="Arial Narrow"/>
        <family val="2"/>
      </rPr>
      <t>Ensure</t>
    </r>
    <r>
      <rPr>
        <sz val="10"/>
        <color theme="1"/>
        <rFont val="Arial Narrow"/>
        <family val="2"/>
      </rPr>
      <t xml:space="preserve"> ALL SEVEN (7) Schedule of Prices Worksheets are Complete.
2. </t>
    </r>
    <r>
      <rPr>
        <b/>
        <sz val="10"/>
        <color theme="1"/>
        <rFont val="Arial Narrow"/>
        <family val="2"/>
      </rPr>
      <t>Ensure</t>
    </r>
    <r>
      <rPr>
        <sz val="10"/>
        <color theme="1"/>
        <rFont val="Arial Narrow"/>
        <family val="2"/>
      </rPr>
      <t xml:space="preserve"> Award Criteria Worksheet is Complete.
3. </t>
    </r>
    <r>
      <rPr>
        <b/>
        <sz val="10"/>
        <color theme="1"/>
        <rFont val="Arial Narrow"/>
        <family val="2"/>
      </rPr>
      <t>Ensure</t>
    </r>
    <r>
      <rPr>
        <sz val="10"/>
        <color theme="1"/>
        <rFont val="Arial Narrow"/>
        <family val="2"/>
      </rPr>
      <t xml:space="preserve"> Surety Information section, and Bidder's Information section have been populated.
4.	</t>
    </r>
    <r>
      <rPr>
        <b/>
        <sz val="10"/>
        <color theme="1"/>
        <rFont val="Arial Narrow"/>
        <family val="2"/>
      </rPr>
      <t>Save</t>
    </r>
    <r>
      <rPr>
        <sz val="10"/>
        <color theme="1"/>
        <rFont val="Arial Narrow"/>
        <family val="2"/>
      </rPr>
      <t xml:space="preserve"> the file.
5.	</t>
    </r>
    <r>
      <rPr>
        <b/>
        <sz val="10"/>
        <color theme="1"/>
        <rFont val="Arial Narrow"/>
        <family val="2"/>
      </rPr>
      <t>Convert</t>
    </r>
    <r>
      <rPr>
        <sz val="10"/>
        <color theme="1"/>
        <rFont val="Arial Narrow"/>
        <family val="2"/>
      </rPr>
      <t xml:space="preserve"> the file to PDF.
6.	</t>
    </r>
    <r>
      <rPr>
        <b/>
        <sz val="10"/>
        <color theme="1"/>
        <rFont val="Arial Narrow"/>
        <family val="2"/>
      </rPr>
      <t>Include</t>
    </r>
    <r>
      <rPr>
        <sz val="10"/>
        <color theme="1"/>
        <rFont val="Arial Narrow"/>
        <family val="2"/>
      </rPr>
      <t xml:space="preserve"> copy of the Bid Form and Schedule of Prices </t>
    </r>
    <r>
      <rPr>
        <b/>
        <sz val="10"/>
        <color theme="1"/>
        <rFont val="Arial Narrow"/>
        <family val="2"/>
      </rPr>
      <t>within</t>
    </r>
    <r>
      <rPr>
        <sz val="10"/>
        <color theme="1"/>
        <rFont val="Arial Narrow"/>
        <family val="2"/>
      </rPr>
      <t xml:space="preserve"> the scanned copy of the bid. 
7.	</t>
    </r>
    <r>
      <rPr>
        <b/>
        <sz val="10"/>
        <color theme="1"/>
        <rFont val="Arial Narrow"/>
        <family val="2"/>
      </rPr>
      <t>Attach</t>
    </r>
    <r>
      <rPr>
        <sz val="10"/>
        <color theme="1"/>
        <rFont val="Arial Narrow"/>
        <family val="2"/>
      </rPr>
      <t xml:space="preserve"> the PDF version, </t>
    </r>
    <r>
      <rPr>
        <b/>
        <sz val="10"/>
        <color theme="1"/>
        <rFont val="Arial Narrow"/>
        <family val="2"/>
      </rPr>
      <t>along with</t>
    </r>
    <r>
      <rPr>
        <sz val="10"/>
        <color theme="1"/>
        <rFont val="Arial Narrow"/>
        <family val="2"/>
      </rPr>
      <t xml:space="preserve"> the scanned copy of the bid.
8.	</t>
    </r>
    <r>
      <rPr>
        <b/>
        <sz val="10"/>
        <color theme="1"/>
        <rFont val="Arial Narrow"/>
        <family val="2"/>
      </rPr>
      <t>Send email</t>
    </r>
    <r>
      <rPr>
        <sz val="10"/>
        <color theme="1"/>
        <rFont val="Arial Narrow"/>
        <family val="2"/>
      </rPr>
      <t xml:space="preserve"> to: bids@pbchicago.com and james.borkman@cityofchicago.org.  </t>
    </r>
  </si>
  <si>
    <t>Base Work Only automatically poulates from each Schedule of Prices Worksheet (Line 61)</t>
  </si>
  <si>
    <t>E. 91st Street</t>
  </si>
  <si>
    <t>S. Central Park Avenue</t>
  </si>
  <si>
    <t>Chicago Department of Transporation Works Progress Administration ("WPA") Street Reconstruction South Central Park Avenue and East 91st Street</t>
  </si>
  <si>
    <t>C1608</t>
  </si>
  <si>
    <t>22830 - South Central Park Avenue</t>
  </si>
  <si>
    <t>22682 - East 91st Street</t>
  </si>
  <si>
    <t>22830 and 22682</t>
  </si>
  <si>
    <t>Chicago Department of Transporation Works Progress Administration ("WPA") Street Reconstruction
South Central Park Avenue and East 91st Street</t>
  </si>
  <si>
    <t>*****</t>
  </si>
  <si>
    <t>CDOT2510010</t>
  </si>
  <si>
    <t>CDOT4240010</t>
  </si>
  <si>
    <t>CDOT4240030</t>
  </si>
  <si>
    <t>CDOT4240040</t>
  </si>
  <si>
    <t>CDOT4240055</t>
  </si>
  <si>
    <t>CDOT6060020</t>
  </si>
  <si>
    <t>CDOT5870010</t>
  </si>
  <si>
    <t>CDOT4400010</t>
  </si>
  <si>
    <t>CDOT6020010</t>
  </si>
  <si>
    <t>CDOT6050020</t>
  </si>
  <si>
    <t>X2600009</t>
  </si>
  <si>
    <t>X2600010</t>
  </si>
  <si>
    <t>X2600007</t>
  </si>
  <si>
    <t>IDOT 56100020</t>
  </si>
  <si>
    <t>IDOT 56100065</t>
  </si>
  <si>
    <t>IDOT 56101160</t>
  </si>
  <si>
    <t>IDOT 56103100</t>
  </si>
  <si>
    <t>IDOT 56103300</t>
  </si>
  <si>
    <t>IDOT 56105000</t>
  </si>
  <si>
    <t>IDOT 56109420</t>
  </si>
  <si>
    <t>IDOT 56109424</t>
  </si>
  <si>
    <t>IDOT 56400500</t>
  </si>
  <si>
    <t>IDOT 56400600</t>
  </si>
  <si>
    <t>IDOT 60221100</t>
  </si>
  <si>
    <t>IDOT 60500040</t>
  </si>
  <si>
    <t>IDOT X0326901</t>
  </si>
  <si>
    <t>IDOT X0327553</t>
  </si>
  <si>
    <t>IDOT X5610649</t>
  </si>
  <si>
    <t>IDOT X5610647</t>
  </si>
  <si>
    <t>193A</t>
  </si>
  <si>
    <t>195A</t>
  </si>
  <si>
    <t>234A</t>
  </si>
  <si>
    <t>705A</t>
  </si>
  <si>
    <t>705B</t>
  </si>
  <si>
    <t>CDOT6700010</t>
  </si>
  <si>
    <t>EARTH EXCAVATION</t>
  </si>
  <si>
    <t>TREE REMOVAL (1 TO 6 IN DIAMETER)</t>
  </si>
  <si>
    <t>TREE REMOVAL (6 TO 15 IN DIAMETER)</t>
  </si>
  <si>
    <t>TREE PROTECTION</t>
  </si>
  <si>
    <t>TRENCH BACKFILL</t>
  </si>
  <si>
    <t>TOPSOIL FURNISH AND PLACE, 4-INCH</t>
  </si>
  <si>
    <t>SODDING, SALT TOLERANT</t>
  </si>
  <si>
    <t>TREE PLANTING, 2-1/2 INCH TO 3-INCH B&amp;B</t>
  </si>
  <si>
    <t>SHREDDED HARDWOOD BARK MULCH</t>
  </si>
  <si>
    <t>SUB-BASE GRANULAR MATERIAL, TYPE B, 6-INCH</t>
  </si>
  <si>
    <t>PORTLAND CEMENT CONCRETE BASE COURSE, 7-INCH</t>
  </si>
  <si>
    <t>BITUMINOUS MATERIALS (TACK COAT)</t>
  </si>
  <si>
    <t xml:space="preserve">LEVELING BINDER (HAND METHOD), N50 </t>
  </si>
  <si>
    <t>LEVELING BINDER (MACHINE METHOD), N50 1-1/2 INCH</t>
  </si>
  <si>
    <t>HOT-MIX ASPHALT SURFACE COURSE, MIX "D", N50, 2-INCH</t>
  </si>
  <si>
    <t>BITUMINOUS COST ADJUSTMENT</t>
  </si>
  <si>
    <t>PORTLAND CEMENT CONCRETE SIDEWALK, 8-INCH</t>
  </si>
  <si>
    <t>PORTLAND CEMENT CONCRETE SIDEWALK, 5-INCH</t>
  </si>
  <si>
    <t>PORTLAND CEMENT CONCRETE ADA CURB RAMP, 5-INCH</t>
  </si>
  <si>
    <t>PORTLAND CEMENT CONCRETE ADA CURB RAMP, 8-INCH</t>
  </si>
  <si>
    <t>LINEAR DETECTABLE WARNING TILES (CAST IRON)</t>
  </si>
  <si>
    <t>PORTLAND CEMENT CONCRETE DRIVEWAY AND ALLEY PAVEMENTS, 8-INCH</t>
  </si>
  <si>
    <t>COMBINATION CONCRETE CURB AND GUTTER, TYPE B-V.12</t>
  </si>
  <si>
    <t>CONCRETE CURB, TYPE B</t>
  </si>
  <si>
    <t>CRUSHED STONE (TEMPORARY USE)</t>
  </si>
  <si>
    <t>DRILL AND GROUT TIE BARS, No.5, EPOXY COATED</t>
  </si>
  <si>
    <t>DRILL AND GROUT DOWEL BARS, No.8, EPOXY COATED</t>
  </si>
  <si>
    <t>PROTECTIVE CONCRETE SEALER</t>
  </si>
  <si>
    <t>SAW CUTTING PAVEMENT</t>
  </si>
  <si>
    <t>DRIVEWAY AND ALLEY RETURN PAVEMENT REMOVAL (SPECIAL)</t>
  </si>
  <si>
    <t>SIDEWALK REMOVAL (SPECIAL)</t>
  </si>
  <si>
    <t>HOT-MIX ASPHALT SURFACE REMOVAL, VARIABLE DEPTH</t>
  </si>
  <si>
    <t>PAVEMENT REMOVAL</t>
  </si>
  <si>
    <t>CURB REMOVAL</t>
  </si>
  <si>
    <t>COMBINATION CURB AND GUTTER REMOVAL</t>
  </si>
  <si>
    <t>MANHOLES, TYPE A, 3'-DIAMETER, TYPE 1 FRAME, CLOSED LID (CITY OF CHCIAGO)</t>
  </si>
  <si>
    <t>MANHOLES, TYPE B, 3'-DIAMETER, TYPE 1 FRAME, CLOSED LID (CITY OF CHICAGO)</t>
  </si>
  <si>
    <t>CATCH BASINS, TYPE A, SPECIAL, 3 FT DIAMETER, TYPE 1 FRAME, OPEN LID (CITY OF CHICAGO)</t>
  </si>
  <si>
    <t>CATCH BASINS, TYPE A, 4-FOOT DIAMETER, TYPE 1 FRAME, OPEN LID (CITY OF CHICAGO)</t>
  </si>
  <si>
    <t>REMOVING CATCH BASINS</t>
  </si>
  <si>
    <t>DRAINAGE AND UTILITY STRUCTURES TO BE ADJUSTED</t>
  </si>
  <si>
    <t>STORM SEWERS, TYPE 2, 8-INCH (DUCTILE IRON PIPE)</t>
  </si>
  <si>
    <t>STORM SEWERS, TYPE 2, 8-INCH (EXTRA STRENGTH VITRIFIED CLAY PIPE)</t>
  </si>
  <si>
    <t>STORM SEWERS, TYPE 2, 10-INCH (DUCTILE IRON PIPE)</t>
  </si>
  <si>
    <t>STORM SEWERS, TYPE 2, 12-INCH (EXTRA STRENGTH VITRIFIED CLAY PIPE)</t>
  </si>
  <si>
    <t>STORM SEWERS, TYPE 2, 24-INCH (REINFORCED CONCRETE PIPE)</t>
  </si>
  <si>
    <t>STORM SEWERS, TYPE 2, 36-INCH (REINFORCED CONCRETE PIPE)</t>
  </si>
  <si>
    <t>STORM SEWERS, TYPE 2, 42-INCH (REINFORCED CONCRETE PIPE)</t>
  </si>
  <si>
    <t>STORM SEWERS, TYPE 2, 42-INCH (DUCTILE IRON PIPE)</t>
  </si>
  <si>
    <t>SEWER CLEANING AND TELEVISING</t>
  </si>
  <si>
    <t xml:space="preserve">ADDITIONAL MASONRY </t>
  </si>
  <si>
    <t>THERMOPLASTIC PAVEMENT MARKING, LINE 6-INCH</t>
  </si>
  <si>
    <t>THERMOPLASTIC PAVEMENT MARKING, LINE 24-INCH</t>
  </si>
  <si>
    <t>SIGN PANEL, TYPE 1, RETROREFLECTIVE, TYPE A - DOUBLE-SIDED</t>
  </si>
  <si>
    <t>SIGN PANEL, TYPE 1, RETROREFLECTIVE, TYPE A - SINGLE-SIDED</t>
  </si>
  <si>
    <t>SIGN SUPPORT POST, DIG METHOD</t>
  </si>
  <si>
    <t>REMOVE AND SALVAGE SIGN PANEL</t>
  </si>
  <si>
    <t>REMOVE AND SALVAGE SIGN PANEL AND POLE ASSEMBLY</t>
  </si>
  <si>
    <t>CURB AND MEDIAN PAINTING</t>
  </si>
  <si>
    <t>EXISTING SEWER TO BE REMOVED</t>
  </si>
  <si>
    <t>DUCTILE IRON WATER MAIN TEE, 8" X 8"</t>
  </si>
  <si>
    <t>DUCTILE IRON WATER MAIN TEE, 12" x 12"</t>
  </si>
  <si>
    <t>DUCTILE IRON WATER MAIN REDUCER, 12" x 8"</t>
  </si>
  <si>
    <t>DUCTILE IRON WATER MAIN 8"</t>
  </si>
  <si>
    <t>DUCTILE IRON WATER MAIN 12"</t>
  </si>
  <si>
    <t>WATER VALVES 8"</t>
  </si>
  <si>
    <t>DUCTILE IRON WATER MAIN FITTINGS 8" 45 DEGREE BEND</t>
  </si>
  <si>
    <t>DUCTILE IRON WATER MAIN FITTINGS 12" 45 DEGREE BEND</t>
  </si>
  <si>
    <t>FIRE HYDRANTS TO BE REMOVED</t>
  </si>
  <si>
    <t>FIRE HYDRANTS</t>
  </si>
  <si>
    <t>MANHOLE, 5 FT DIAMETER, TYPE A, FRAME AND CLOSED LID (CITY OF CHICAGO)</t>
  </si>
  <si>
    <t>REMOVING MANHOLES</t>
  </si>
  <si>
    <t>TRANSITION SLEEVE</t>
  </si>
  <si>
    <t>WATER MAIN TO BE ABANDONED, 8"</t>
  </si>
  <si>
    <t>PLUG WATER MAIN, 12"</t>
  </si>
  <si>
    <t>PLUG WATER MAIN, 8"</t>
  </si>
  <si>
    <t>MJ SLEEVE</t>
  </si>
  <si>
    <t xml:space="preserve">ELECTRICAL HANDHOLE, 30-INCH IN DIAMETER WITH A 24-INCH FRAME AND LID  </t>
  </si>
  <si>
    <t>CONDUIT IN TRENCH, 2-INCH POLYVINYL CHLORIDE CONDUIT, SCHEDULE No.80</t>
  </si>
  <si>
    <t>HELIX FOUNDATION, 5 FOOT, 10-INCH BOLT CIRCLE, 4 ANCHOR BOLTS</t>
  </si>
  <si>
    <t>ELBOW, CONDUIT, STEEL 2" ON STRUCTURE</t>
  </si>
  <si>
    <t>CONDUIT, POLYETHYLENE No.80, DIRECTIONAL BORING, 1.25-INCH</t>
  </si>
  <si>
    <t>CONDUIT, POLYETHYLENE No.80, DIRECTIONAL BORING, 2-INCH</t>
  </si>
  <si>
    <t>POLE, ANCHOR BASE, RELOCATE COMPLETE</t>
  </si>
  <si>
    <t>SERVICE ENTRANCE ON POLE TOP, 2-INCH</t>
  </si>
  <si>
    <t>CONDUIT RISER UP POLE, 2-INCH</t>
  </si>
  <si>
    <t>TRIPLEX CABLE IN CONDUIT, 2 1/C No.6 &amp; 1 1/C No.8</t>
  </si>
  <si>
    <t>CONTROLLER, RESIDENTIAL STREET LIGHT 240 VOLT</t>
  </si>
  <si>
    <t>SVC CONN TO CECO LINE</t>
  </si>
  <si>
    <t xml:space="preserve">WIRE, TEMPORARY AERIAL, 3-1/C No.8 ALUMINUM </t>
  </si>
  <si>
    <t>REMOVE BRANCH WIRES, 2 No.6</t>
  </si>
  <si>
    <t>REMOVE POLE, STEEL, AB, 7 GA., 27'6"</t>
  </si>
  <si>
    <t>REMOVE LUMINAIRE, 400W/310W,150W</t>
  </si>
  <si>
    <t>REMOVE MAST ARM, STEEL, 8-FOOT</t>
  </si>
  <si>
    <t>BREAKDOWN STREET LIGHT FOUNDATION</t>
  </si>
  <si>
    <t>POLE, ALUMINUM, RESIDENTIAL, DAVIT, 10-INCH BOLT CIRCLE</t>
  </si>
  <si>
    <t>ARM, DAVIT, ALUMINUM, 4.5-INCH SKY/RES, 8-FOOT</t>
  </si>
  <si>
    <t>ARM, DAVIT, ALUMINUM, 4.5-INCH SKY/RES, 12-FOOT</t>
  </si>
  <si>
    <t>LUMINAIRE, LED, FOR RESIDENTIAL STREETS-STAGGERED</t>
  </si>
  <si>
    <t>MID-MOUNT RESIDENTIAL LED ACORN LUMINAIRE AND ARM, SILVER</t>
  </si>
  <si>
    <t>SMART LIGHTING CONTROL NODE, EXTERNAL</t>
  </si>
  <si>
    <t xml:space="preserve">CONSTRUCTION SIGN </t>
  </si>
  <si>
    <t>TRAFFIC CONTROL COMPLETE</t>
  </si>
  <si>
    <t>ENGINEER'S FIELD OFFICE, TYPE A</t>
  </si>
  <si>
    <t>REGULATED SUBSTANCES PRE-CONSTRUCTION PLAN</t>
  </si>
  <si>
    <t>REGULATED SUBSTANCES FINAL CONSTRUCTION REPORT</t>
  </si>
  <si>
    <t>REGULATED SUBSTANCES MONITORING</t>
  </si>
  <si>
    <t>NON-SPECIAL WASTE DISPOSAL</t>
  </si>
  <si>
    <t>PERIMETER EROSION BARRIER</t>
  </si>
  <si>
    <t>INLET FILTERS</t>
  </si>
  <si>
    <t>EROSION CONTROL BLANKET</t>
  </si>
  <si>
    <t>SOIL DISPOSAL ANALYSIS</t>
  </si>
  <si>
    <t>CU YD</t>
  </si>
  <si>
    <t>UNIT</t>
  </si>
  <si>
    <t>EACH</t>
  </si>
  <si>
    <t>SQ YD</t>
  </si>
  <si>
    <t>POUND</t>
  </si>
  <si>
    <t>TON</t>
  </si>
  <si>
    <t>CAL MONTH</t>
  </si>
  <si>
    <t>SQ FT</t>
  </si>
  <si>
    <t>FOOT</t>
  </si>
  <si>
    <t>VERT FT</t>
  </si>
  <si>
    <t>L SUM</t>
  </si>
  <si>
    <t>CAL DA</t>
  </si>
  <si>
    <t>Total 22380 S. Central Park Ave.</t>
  </si>
  <si>
    <r>
      <rPr>
        <b/>
        <sz val="11"/>
        <color theme="1"/>
        <rFont val="Calibri"/>
        <family val="2"/>
        <scheme val="minor"/>
      </rPr>
      <t>SCHEDULE OF PRICES</t>
    </r>
    <r>
      <rPr>
        <sz val="11"/>
        <color theme="1"/>
        <rFont val="Calibri"/>
        <family val="2"/>
        <scheme val="minor"/>
      </rPr>
      <t xml:space="preserve">
CHICAGO DEPARTMENT OF TRANSPORTATION WORKS PROGRESS ADMINISTRATION ("WPA") STREET RECONSTRUCTION
SOUTH CENTRAL PARK AVENUE
LOCATION: FROM WEST 75th PLACE to WEST 75th STREET - Ward 18
PBC PROJECT NO.: 22830
CDOT PROJECT NO.: B-2-830 – PBC CONTRACT C1608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</si>
  <si>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r>
      <rPr>
        <b/>
        <sz val="11"/>
        <color theme="1"/>
        <rFont val="Calibri"/>
        <family val="2"/>
        <scheme val="minor"/>
      </rPr>
      <t>SCHEDULE OF PRICES</t>
    </r>
    <r>
      <rPr>
        <sz val="11"/>
        <color theme="1"/>
        <rFont val="Calibri"/>
        <family val="2"/>
        <scheme val="minor"/>
      </rPr>
      <t xml:space="preserve">
CHICAGO DEPARTMENT OF TRANSPORTATION WORKS PROGRESS ADMINISTRATION ("WPA") STREET RECONSTRUCTION
EAST 91ST STREET
LOCATION: FROM SOUTH WOODLAWN AVENUE TO SOUTH AVALON AVENUE - Ward 8
PBC PROJECT NO.: 22682
CDOT PROJECT NO.: B-3-682 – PBC CONTRACT C1608
Bidder's pricing for each line item should carry its share of the costs of work, plus its share of overhead and profit. Bidders should avoid nominal pricing for some lines and enhanced pricing for other lines.
Bids that the PBC considers to be materially unbalanced will be rejected.</t>
    </r>
  </si>
  <si>
    <t>GRAND TOTAL BASE BID - ALL STREETS</t>
  </si>
  <si>
    <t>GRAND TOTAL AWARD CRITERIA FIGURE - ALL STREETS</t>
  </si>
  <si>
    <t>Total 22682 East 91st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</si>
</sst>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4" x14ac:knownFonts="1">
    <font>
      <sz val="11"/>
      <color theme="1"/>
      <name val="Calibri"/>
      <family val="2"/>
      <scheme val="minor"/>
    </font>
    <font>
      <sz val="11"/>
      <color theme="1"/>
      <name val="Arial Narrow"/>
      <family val="2"/>
    </font>
    <font>
      <b/>
      <sz val="14"/>
      <color theme="0"/>
      <name val="Arial Narrow"/>
      <family val="2"/>
    </font>
    <font>
      <b/>
      <sz val="14"/>
      <color theme="1"/>
      <name val="Arial Narrow"/>
      <family val="2"/>
    </font>
    <font>
      <b/>
      <sz val="11"/>
      <color theme="8" tint="-0.499984740745262"/>
      <name val="Arial Narrow"/>
      <family val="2"/>
    </font>
    <font>
      <b/>
      <sz val="11"/>
      <color theme="9" tint="-0.499984740745262"/>
      <name val="Arial Narrow"/>
      <family val="2"/>
    </font>
    <font>
      <sz val="14"/>
      <color theme="1"/>
      <name val="Arial Narrow"/>
      <family val="2"/>
    </font>
    <font>
      <b/>
      <sz val="14"/>
      <color theme="9" tint="-0.499984740745262"/>
      <name val="Arial Narrow"/>
      <family val="2"/>
    </font>
    <font>
      <b/>
      <sz val="14"/>
      <color theme="8" tint="-0.499984740745262"/>
      <name val="Arial Narrow"/>
      <family val="2"/>
    </font>
    <font>
      <b/>
      <sz val="22"/>
      <color theme="1" tint="0.34998626667073579"/>
      <name val="Arial Narrow"/>
      <family val="2"/>
    </font>
    <font>
      <b/>
      <sz val="14"/>
      <color rgb="FF0070C0"/>
      <name val="Arial Narrow"/>
      <family val="2"/>
    </font>
    <font>
      <b/>
      <sz val="18"/>
      <color theme="1" tint="0.34998626667073579"/>
      <name val="Arial Narrow"/>
      <family val="2"/>
    </font>
    <font>
      <sz val="18"/>
      <color theme="1"/>
      <name val="Arial Narrow"/>
      <family val="2"/>
    </font>
    <font>
      <sz val="28"/>
      <color theme="9" tint="-0.499984740745262"/>
      <name val="Arial Narrow"/>
      <family val="2"/>
    </font>
    <font>
      <sz val="28"/>
      <color theme="8" tint="-0.499984740745262"/>
      <name val="Arial Narrow"/>
      <family val="2"/>
    </font>
    <font>
      <sz val="28"/>
      <color theme="5" tint="-0.499984740745262"/>
      <name val="Arial Narrow"/>
      <family val="2"/>
    </font>
    <font>
      <sz val="10"/>
      <name val="Arial"/>
      <family val="2"/>
    </font>
    <font>
      <b/>
      <sz val="16"/>
      <color rgb="FF00B050"/>
      <name val="Arial Narrow"/>
      <family val="2"/>
    </font>
    <font>
      <sz val="11"/>
      <color theme="1"/>
      <name val="Calibri"/>
      <family val="2"/>
      <scheme val="minor"/>
    </font>
    <font>
      <sz val="11"/>
      <color theme="0"/>
      <name val="Calibri"/>
      <family val="2"/>
      <scheme val="minor"/>
    </font>
    <font>
      <b/>
      <sz val="12"/>
      <color theme="0"/>
      <name val="Arial Narrow"/>
      <family val="2"/>
    </font>
    <font>
      <b/>
      <sz val="14"/>
      <name val="Arial Narrow"/>
      <family val="2"/>
    </font>
    <font>
      <b/>
      <sz val="20"/>
      <name val="Arial Narrow"/>
      <family val="2"/>
    </font>
    <font>
      <b/>
      <sz val="20"/>
      <color theme="0"/>
      <name val="Arial Narrow"/>
      <family val="2"/>
    </font>
    <font>
      <b/>
      <sz val="11"/>
      <color theme="0"/>
      <name val="Arial Narrow"/>
      <family val="2"/>
    </font>
    <font>
      <b/>
      <sz val="14"/>
      <color theme="1"/>
      <name val="Calibri"/>
      <family val="2"/>
      <scheme val="minor"/>
    </font>
    <font>
      <b/>
      <sz val="12"/>
      <color theme="8" tint="-0.499984740745262"/>
      <name val="Arial Narrow"/>
      <family val="2"/>
    </font>
    <font>
      <b/>
      <sz val="11"/>
      <color theme="1"/>
      <name val="Arial Narrow"/>
      <family val="2"/>
    </font>
    <font>
      <sz val="11"/>
      <color theme="0"/>
      <name val="Arial Narrow"/>
      <family val="2"/>
    </font>
    <font>
      <sz val="11"/>
      <color rgb="FFFF0000"/>
      <name val="Calibri"/>
      <family val="2"/>
      <scheme val="minor"/>
    </font>
    <font>
      <b/>
      <sz val="16"/>
      <color theme="9"/>
      <name val="Arial Narrow"/>
      <family val="2"/>
    </font>
    <font>
      <b/>
      <sz val="16"/>
      <color theme="0"/>
      <name val="Arial Narrow"/>
      <family val="2"/>
    </font>
    <font>
      <sz val="11"/>
      <name val="Calibri"/>
      <family val="2"/>
      <scheme val="minor"/>
    </font>
    <font>
      <sz val="8"/>
      <name val="Arial"/>
      <family val="2"/>
    </font>
    <font>
      <b/>
      <sz val="10"/>
      <color rgb="FF000000"/>
      <name val="Calibri"/>
      <family val="2"/>
      <scheme val="minor"/>
    </font>
    <font>
      <b/>
      <sz val="8"/>
      <name val="Arial"/>
      <family val="2"/>
    </font>
    <font>
      <b/>
      <sz val="16"/>
      <color theme="1" tint="0.34998626667073579"/>
      <name val="Arial Narrow"/>
      <family val="2"/>
    </font>
    <font>
      <b/>
      <sz val="8"/>
      <color theme="1"/>
      <name val="Arial Narrow"/>
      <family val="2"/>
    </font>
    <font>
      <sz val="10"/>
      <color theme="1"/>
      <name val="Arial Narrow"/>
      <family val="2"/>
    </font>
    <font>
      <b/>
      <sz val="10"/>
      <color theme="1"/>
      <name val="Arial Narrow"/>
      <family val="2"/>
    </font>
    <font>
      <sz val="10"/>
      <name val="Arial Narrow"/>
      <family val="2"/>
    </font>
    <font>
      <sz val="10"/>
      <color theme="0"/>
      <name val="Arial Narrow"/>
      <family val="2"/>
    </font>
    <font>
      <b/>
      <sz val="11"/>
      <color theme="1"/>
      <name val="Calibri"/>
      <family val="2"/>
      <scheme val="minor"/>
    </font>
    <font>
      <sz val="10"/>
      <color rgb="FF000000"/>
      <name val="Times New Roman"/>
      <family val="1"/>
    </font>
  </fonts>
  <fills count="23">
    <fill>
      <patternFill patternType="none"/>
    </fill>
    <fill>
      <patternFill patternType="gray125"/>
    </fill>
    <fill>
      <patternFill patternType="solid">
        <fgColor theme="9" tint="-0.499984740745262"/>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499984740745262"/>
        <bgColor indexed="64"/>
      </patternFill>
    </fill>
    <fill>
      <patternFill patternType="solid">
        <fgColor rgb="FF00B05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bgColor indexed="64"/>
      </patternFill>
    </fill>
    <fill>
      <patternFill patternType="solid">
        <fgColor rgb="FFE5F5FF"/>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99CCFF"/>
        <bgColor indexed="64"/>
      </patternFill>
    </fill>
    <fill>
      <patternFill patternType="solid">
        <fgColor rgb="FFFFFFCC"/>
        <bgColor indexed="64"/>
      </patternFill>
    </fill>
    <fill>
      <patternFill patternType="solid">
        <fgColor rgb="FFE4DFEC"/>
        <bgColor indexed="64"/>
      </patternFill>
    </fill>
    <fill>
      <patternFill patternType="solid">
        <fgColor rgb="FFFCD5B4"/>
        <bgColor indexed="64"/>
      </patternFill>
    </fill>
    <fill>
      <patternFill patternType="solid">
        <fgColor rgb="FFB7DEE8"/>
        <bgColor indexed="64"/>
      </patternFill>
    </fill>
  </fills>
  <borders count="61">
    <border>
      <left/>
      <right/>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style="medium">
        <color theme="0" tint="-0.24994659260841701"/>
      </left>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style="medium">
        <color theme="0" tint="-0.24994659260841701"/>
      </top>
      <bottom/>
      <diagonal/>
    </border>
    <border>
      <left/>
      <right/>
      <top style="hair">
        <color theme="0" tint="-0.14996795556505021"/>
      </top>
      <bottom style="hair">
        <color theme="0" tint="-0.14996795556505021"/>
      </bottom>
      <diagonal/>
    </border>
    <border>
      <left style="medium">
        <color theme="0" tint="-0.24994659260841701"/>
      </left>
      <right/>
      <top/>
      <bottom style="hair">
        <color theme="0" tint="-0.24994659260841701"/>
      </bottom>
      <diagonal/>
    </border>
    <border>
      <left/>
      <right/>
      <top/>
      <bottom style="hair">
        <color theme="0" tint="-0.24994659260841701"/>
      </bottom>
      <diagonal/>
    </border>
    <border>
      <left style="medium">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style="medium">
        <color theme="0" tint="-0.24994659260841701"/>
      </left>
      <right/>
      <top style="thin">
        <color theme="0" tint="-0.24994659260841701"/>
      </top>
      <bottom style="hair">
        <color theme="0" tint="-0.14996795556505021"/>
      </bottom>
      <diagonal/>
    </border>
    <border>
      <left/>
      <right/>
      <top style="thin">
        <color theme="0" tint="-0.24994659260841701"/>
      </top>
      <bottom style="hair">
        <color theme="0" tint="-0.1499679555650502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style="hair">
        <color theme="0" tint="-0.14996795556505021"/>
      </top>
      <bottom/>
      <diagonal/>
    </border>
    <border>
      <left style="thick">
        <color theme="8" tint="0.59996337778862885"/>
      </left>
      <right/>
      <top style="thick">
        <color theme="8" tint="0.59996337778862885"/>
      </top>
      <bottom/>
      <diagonal/>
    </border>
    <border>
      <left/>
      <right/>
      <top style="thick">
        <color theme="8" tint="0.59996337778862885"/>
      </top>
      <bottom/>
      <diagonal/>
    </border>
    <border>
      <left/>
      <right style="thick">
        <color theme="8" tint="0.59996337778862885"/>
      </right>
      <top style="thick">
        <color theme="8" tint="0.59996337778862885"/>
      </top>
      <bottom/>
      <diagonal/>
    </border>
    <border>
      <left style="thick">
        <color theme="8" tint="0.59996337778862885"/>
      </left>
      <right/>
      <top/>
      <bottom/>
      <diagonal/>
    </border>
    <border>
      <left/>
      <right style="thick">
        <color theme="8" tint="0.59996337778862885"/>
      </right>
      <top/>
      <bottom/>
      <diagonal/>
    </border>
    <border>
      <left style="thin">
        <color theme="0" tint="-0.24994659260841701"/>
      </left>
      <right style="thick">
        <color theme="8" tint="0.59996337778862885"/>
      </right>
      <top/>
      <bottom/>
      <diagonal/>
    </border>
    <border>
      <left style="medium">
        <color theme="8" tint="0.59996337778862885"/>
      </left>
      <right style="thick">
        <color theme="8" tint="0.59996337778862885"/>
      </right>
      <top/>
      <bottom/>
      <diagonal/>
    </border>
    <border>
      <left style="thick">
        <color theme="8" tint="0.59996337778862885"/>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8" tint="0.59996337778862885"/>
      </right>
      <top style="medium">
        <color theme="0" tint="-0.24994659260841701"/>
      </top>
      <bottom style="medium">
        <color theme="0" tint="-0.24994659260841701"/>
      </bottom>
      <diagonal/>
    </border>
    <border>
      <left/>
      <right style="thick">
        <color theme="8" tint="0.59996337778862885"/>
      </right>
      <top style="medium">
        <color theme="0" tint="-0.24994659260841701"/>
      </top>
      <bottom style="medium">
        <color theme="0" tint="-0.24994659260841701"/>
      </bottom>
      <diagonal/>
    </border>
    <border>
      <left style="thick">
        <color theme="8" tint="0.59996337778862885"/>
      </left>
      <right/>
      <top style="medium">
        <color theme="0" tint="-0.24994659260841701"/>
      </top>
      <bottom/>
      <diagonal/>
    </border>
    <border>
      <left/>
      <right/>
      <top style="medium">
        <color theme="0" tint="-0.24994659260841701"/>
      </top>
      <bottom style="thin">
        <color theme="0" tint="-0.24994659260841701"/>
      </bottom>
      <diagonal/>
    </border>
    <border>
      <left/>
      <right style="thick">
        <color theme="8" tint="0.59996337778862885"/>
      </right>
      <top style="medium">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ck">
        <color theme="8" tint="0.59996337778862885"/>
      </right>
      <top style="thin">
        <color theme="0" tint="-0.24994659260841701"/>
      </top>
      <bottom style="thin">
        <color theme="0" tint="-0.24994659260841701"/>
      </bottom>
      <diagonal/>
    </border>
    <border>
      <left/>
      <right style="thick">
        <color theme="8" tint="0.59996337778862885"/>
      </right>
      <top style="medium">
        <color theme="0" tint="-0.24994659260841701"/>
      </top>
      <bottom/>
      <diagonal/>
    </border>
    <border>
      <left style="thick">
        <color theme="8" tint="0.59996337778862885"/>
      </left>
      <right/>
      <top/>
      <bottom style="thick">
        <color theme="8" tint="0.59996337778862885"/>
      </bottom>
      <diagonal/>
    </border>
    <border>
      <left/>
      <right/>
      <top/>
      <bottom style="thick">
        <color theme="8" tint="0.59996337778862885"/>
      </bottom>
      <diagonal/>
    </border>
    <border>
      <left/>
      <right style="thick">
        <color theme="8" tint="0.59996337778862885"/>
      </right>
      <top/>
      <bottom style="thick">
        <color theme="8" tint="0.59996337778862885"/>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tint="-0.24994659260841701"/>
      </right>
      <top style="medium">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top style="thin">
        <color theme="0" tint="-0.24994659260841701"/>
      </top>
      <bottom style="medium">
        <color theme="0" tint="-0.24994659260841701"/>
      </bottom>
      <diagonal/>
    </border>
    <border>
      <left/>
      <right style="medium">
        <color theme="0" tint="-0.24994659260841701"/>
      </right>
      <top style="thin">
        <color theme="0" tint="-0.24994659260841701"/>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top style="thin">
        <color theme="0" tint="-0.24994659260841701"/>
      </top>
      <bottom style="medium">
        <color theme="0" tint="-0.24994659260841701"/>
      </bottom>
      <diagonal/>
    </border>
  </borders>
  <cellStyleXfs count="7">
    <xf numFmtId="0" fontId="0" fillId="0" borderId="0"/>
    <xf numFmtId="0" fontId="16" fillId="0" borderId="0"/>
    <xf numFmtId="9" fontId="18" fillId="0" borderId="0" applyFont="0" applyFill="0" applyBorder="0" applyAlignment="0" applyProtection="0"/>
    <xf numFmtId="0" fontId="16" fillId="0" borderId="0"/>
    <xf numFmtId="0" fontId="18" fillId="0" borderId="0"/>
    <xf numFmtId="0" fontId="43" fillId="0" borderId="0"/>
    <xf numFmtId="0" fontId="16" fillId="0" borderId="0"/>
  </cellStyleXfs>
  <cellXfs count="179">
    <xf numFmtId="0" fontId="0" fillId="0" borderId="0" xfId="0"/>
    <xf numFmtId="0" fontId="1" fillId="0" borderId="0" xfId="0" applyFont="1"/>
    <xf numFmtId="0" fontId="2" fillId="3" borderId="21" xfId="0" applyFont="1" applyFill="1" applyBorder="1" applyAlignment="1">
      <alignment wrapText="1"/>
    </xf>
    <xf numFmtId="0" fontId="2" fillId="3" borderId="22" xfId="0" applyFont="1" applyFill="1" applyBorder="1" applyAlignment="1">
      <alignment horizontal="left" wrapText="1"/>
    </xf>
    <xf numFmtId="0" fontId="2" fillId="3" borderId="23" xfId="0" applyFont="1" applyFill="1" applyBorder="1" applyAlignment="1">
      <alignment wrapText="1"/>
    </xf>
    <xf numFmtId="0" fontId="2" fillId="3" borderId="0" xfId="0" applyFont="1" applyFill="1" applyAlignment="1">
      <alignment wrapText="1"/>
    </xf>
    <xf numFmtId="0" fontId="2" fillId="3" borderId="24" xfId="0" applyFont="1" applyFill="1" applyBorder="1" applyAlignment="1">
      <alignment horizontal="left" wrapText="1"/>
    </xf>
    <xf numFmtId="0" fontId="2" fillId="3" borderId="0" xfId="0" quotePrefix="1" applyFont="1" applyFill="1" applyAlignment="1">
      <alignment horizontal="left" wrapText="1"/>
    </xf>
    <xf numFmtId="0" fontId="2" fillId="3" borderId="24" xfId="0" quotePrefix="1" applyFont="1" applyFill="1" applyBorder="1" applyAlignment="1">
      <alignment horizontal="left" wrapText="1"/>
    </xf>
    <xf numFmtId="0" fontId="0" fillId="0" borderId="23" xfId="0" applyBorder="1"/>
    <xf numFmtId="0" fontId="20" fillId="7" borderId="25" xfId="0" applyFont="1" applyFill="1" applyBorder="1" applyAlignment="1">
      <alignment horizontal="center" vertical="center" wrapText="1"/>
    </xf>
    <xf numFmtId="44" fontId="21" fillId="14" borderId="26" xfId="0" applyNumberFormat="1" applyFont="1" applyFill="1" applyBorder="1" applyAlignment="1">
      <alignment horizontal="center" wrapText="1"/>
    </xf>
    <xf numFmtId="0" fontId="23" fillId="7" borderId="24" xfId="0" applyFont="1" applyFill="1" applyBorder="1" applyAlignment="1">
      <alignment horizontal="center"/>
    </xf>
    <xf numFmtId="0" fontId="24" fillId="8" borderId="24" xfId="0" applyFont="1" applyFill="1" applyBorder="1" applyAlignment="1">
      <alignment horizontal="center"/>
    </xf>
    <xf numFmtId="0" fontId="3" fillId="14" borderId="23" xfId="0" applyFont="1" applyFill="1" applyBorder="1"/>
    <xf numFmtId="0" fontId="3" fillId="14" borderId="0" xfId="0" applyFont="1" applyFill="1"/>
    <xf numFmtId="164" fontId="3" fillId="14" borderId="26" xfId="0" applyNumberFormat="1" applyFont="1" applyFill="1" applyBorder="1"/>
    <xf numFmtId="0" fontId="25" fillId="0" borderId="0" xfId="0" applyFont="1"/>
    <xf numFmtId="0" fontId="1" fillId="0" borderId="23" xfId="0" applyFont="1" applyBorder="1"/>
    <xf numFmtId="2" fontId="1" fillId="11" borderId="26" xfId="2" applyNumberFormat="1" applyFont="1" applyFill="1" applyBorder="1" applyProtection="1">
      <protection locked="0"/>
    </xf>
    <xf numFmtId="164" fontId="1" fillId="0" borderId="26" xfId="0" applyNumberFormat="1" applyFont="1" applyBorder="1"/>
    <xf numFmtId="0" fontId="1" fillId="9" borderId="23" xfId="0" applyFont="1" applyFill="1" applyBorder="1"/>
    <xf numFmtId="0" fontId="1" fillId="9" borderId="0" xfId="0" applyFont="1" applyFill="1"/>
    <xf numFmtId="0" fontId="1" fillId="9" borderId="26" xfId="0" applyFont="1" applyFill="1" applyBorder="1"/>
    <xf numFmtId="0" fontId="0" fillId="15" borderId="23" xfId="0" applyFill="1" applyBorder="1"/>
    <xf numFmtId="0" fontId="0" fillId="15" borderId="0" xfId="0" applyFill="1"/>
    <xf numFmtId="164" fontId="1" fillId="9" borderId="26" xfId="0" applyNumberFormat="1" applyFont="1" applyFill="1" applyBorder="1"/>
    <xf numFmtId="0" fontId="2" fillId="8" borderId="23" xfId="0" applyFont="1" applyFill="1" applyBorder="1"/>
    <xf numFmtId="0" fontId="2" fillId="8" borderId="0" xfId="0" applyFont="1" applyFill="1"/>
    <xf numFmtId="164" fontId="2" fillId="8" borderId="26" xfId="0" applyNumberFormat="1" applyFont="1" applyFill="1" applyBorder="1"/>
    <xf numFmtId="44" fontId="26" fillId="16" borderId="29" xfId="0" applyNumberFormat="1" applyFont="1" applyFill="1" applyBorder="1"/>
    <xf numFmtId="0" fontId="1" fillId="0" borderId="31" xfId="0" applyFont="1" applyBorder="1" applyAlignment="1">
      <alignment horizontal="right"/>
    </xf>
    <xf numFmtId="0" fontId="1" fillId="0" borderId="23" xfId="0" applyFont="1" applyBorder="1" applyAlignment="1">
      <alignment horizontal="right"/>
    </xf>
    <xf numFmtId="0" fontId="1" fillId="14" borderId="31" xfId="0" applyFont="1" applyFill="1" applyBorder="1" applyAlignment="1">
      <alignment horizontal="left"/>
    </xf>
    <xf numFmtId="0" fontId="1" fillId="14" borderId="2" xfId="0" applyFont="1" applyFill="1" applyBorder="1" applyAlignment="1">
      <alignment horizontal="left"/>
    </xf>
    <xf numFmtId="0" fontId="0" fillId="14" borderId="36" xfId="0" applyFill="1" applyBorder="1"/>
    <xf numFmtId="0" fontId="1" fillId="11" borderId="23" xfId="0" applyFont="1" applyFill="1" applyBorder="1" applyAlignment="1">
      <alignment horizontal="left"/>
    </xf>
    <xf numFmtId="0" fontId="1" fillId="11" borderId="0" xfId="0" applyFont="1" applyFill="1" applyAlignment="1">
      <alignment horizontal="left"/>
    </xf>
    <xf numFmtId="0" fontId="0" fillId="11" borderId="24" xfId="0" applyFill="1" applyBorder="1"/>
    <xf numFmtId="0" fontId="1" fillId="13" borderId="23" xfId="0" applyFont="1" applyFill="1" applyBorder="1" applyAlignment="1">
      <alignment horizontal="left"/>
    </xf>
    <xf numFmtId="0" fontId="1" fillId="13" borderId="0" xfId="0" applyFont="1" applyFill="1" applyAlignment="1">
      <alignment horizontal="left"/>
    </xf>
    <xf numFmtId="0" fontId="0" fillId="13" borderId="24" xfId="0" applyFill="1" applyBorder="1"/>
    <xf numFmtId="0" fontId="28" fillId="8" borderId="37" xfId="0" applyFont="1" applyFill="1" applyBorder="1"/>
    <xf numFmtId="0" fontId="28" fillId="8" borderId="38" xfId="0" applyFont="1" applyFill="1" applyBorder="1"/>
    <xf numFmtId="0" fontId="19" fillId="8" borderId="39" xfId="0" applyFont="1" applyFill="1" applyBorder="1"/>
    <xf numFmtId="0" fontId="3" fillId="10" borderId="0" xfId="0" applyFont="1" applyFill="1" applyAlignment="1">
      <alignment horizontal="center" vertical="center" wrapText="1"/>
    </xf>
    <xf numFmtId="0" fontId="32" fillId="0" borderId="0" xfId="0" applyFont="1"/>
    <xf numFmtId="164" fontId="33" fillId="0" borderId="0" xfId="0" applyNumberFormat="1" applyFont="1"/>
    <xf numFmtId="0" fontId="33" fillId="0" borderId="0" xfId="0" applyFont="1"/>
    <xf numFmtId="0" fontId="33" fillId="0" borderId="0" xfId="0" applyFont="1" applyAlignment="1">
      <alignment horizontal="center" vertical="center"/>
    </xf>
    <xf numFmtId="164" fontId="33" fillId="0" borderId="40" xfId="0" applyNumberFormat="1" applyFont="1" applyBorder="1"/>
    <xf numFmtId="0" fontId="33" fillId="0" borderId="40" xfId="0" applyFont="1" applyBorder="1"/>
    <xf numFmtId="0" fontId="33" fillId="0" borderId="40" xfId="0" applyFont="1" applyBorder="1" applyAlignment="1">
      <alignment horizontal="center" vertical="center"/>
    </xf>
    <xf numFmtId="0" fontId="34" fillId="0" borderId="0" xfId="0" applyFont="1"/>
    <xf numFmtId="0" fontId="29" fillId="0" borderId="0" xfId="0" applyFont="1"/>
    <xf numFmtId="164" fontId="35" fillId="0" borderId="0" xfId="0" applyNumberFormat="1" applyFont="1" applyAlignment="1">
      <alignment wrapText="1"/>
    </xf>
    <xf numFmtId="0" fontId="35" fillId="18" borderId="40" xfId="0" applyFont="1" applyFill="1" applyBorder="1" applyAlignment="1">
      <alignment horizontal="left" wrapText="1"/>
    </xf>
    <xf numFmtId="0" fontId="0" fillId="0" borderId="0" xfId="0" applyAlignment="1">
      <alignment wrapText="1"/>
    </xf>
    <xf numFmtId="164" fontId="32" fillId="0" borderId="43" xfId="0" applyNumberFormat="1" applyFont="1" applyBorder="1"/>
    <xf numFmtId="164" fontId="33" fillId="11" borderId="40" xfId="0" applyNumberFormat="1" applyFont="1" applyFill="1" applyBorder="1" applyProtection="1">
      <protection locked="0"/>
    </xf>
    <xf numFmtId="0" fontId="9" fillId="11" borderId="0" xfId="0" applyFont="1" applyFill="1" applyAlignment="1">
      <alignment vertical="center" wrapText="1"/>
    </xf>
    <xf numFmtId="0" fontId="12" fillId="0" borderId="0" xfId="0" applyFont="1"/>
    <xf numFmtId="0" fontId="11" fillId="10" borderId="5" xfId="0" applyFont="1" applyFill="1" applyBorder="1"/>
    <xf numFmtId="0" fontId="2" fillId="2" borderId="1" xfId="0" applyFont="1" applyFill="1" applyBorder="1"/>
    <xf numFmtId="0" fontId="2" fillId="2" borderId="2" xfId="0" applyFont="1" applyFill="1" applyBorder="1"/>
    <xf numFmtId="0" fontId="2" fillId="2" borderId="2" xfId="0" applyFont="1" applyFill="1" applyBorder="1" applyAlignment="1">
      <alignment horizontal="center" wrapText="1"/>
    </xf>
    <xf numFmtId="0" fontId="3" fillId="4" borderId="3" xfId="0" applyFont="1" applyFill="1" applyBorder="1" applyAlignment="1">
      <alignment horizontal="center"/>
    </xf>
    <xf numFmtId="0" fontId="6" fillId="4" borderId="0" xfId="0" applyFont="1" applyFill="1"/>
    <xf numFmtId="0" fontId="6" fillId="0" borderId="12" xfId="0" applyFont="1" applyBorder="1" applyAlignment="1">
      <alignment horizontal="center" vertical="top"/>
    </xf>
    <xf numFmtId="0" fontId="6" fillId="0" borderId="13" xfId="0" applyFont="1" applyBorder="1" applyAlignment="1">
      <alignment horizontal="left" vertical="top"/>
    </xf>
    <xf numFmtId="0" fontId="6" fillId="0" borderId="14" xfId="0" applyFont="1" applyBorder="1" applyAlignment="1">
      <alignment horizontal="center" vertical="top"/>
    </xf>
    <xf numFmtId="0" fontId="6" fillId="0" borderId="15" xfId="0" applyFont="1" applyBorder="1" applyAlignment="1">
      <alignment horizontal="left" vertical="top"/>
    </xf>
    <xf numFmtId="44" fontId="6" fillId="15" borderId="11" xfId="0" applyNumberFormat="1" applyFont="1" applyFill="1" applyBorder="1"/>
    <xf numFmtId="44" fontId="6" fillId="19" borderId="11" xfId="0" applyNumberFormat="1" applyFont="1" applyFill="1" applyBorder="1"/>
    <xf numFmtId="0" fontId="7" fillId="5" borderId="3" xfId="0" applyFont="1" applyFill="1" applyBorder="1" applyAlignment="1">
      <alignment horizontal="center" vertical="top"/>
    </xf>
    <xf numFmtId="0" fontId="7" fillId="5" borderId="0" xfId="0" applyFont="1" applyFill="1" applyAlignment="1">
      <alignment horizontal="left" vertical="top"/>
    </xf>
    <xf numFmtId="44" fontId="10" fillId="5" borderId="19" xfId="0" applyNumberFormat="1" applyFont="1" applyFill="1" applyBorder="1"/>
    <xf numFmtId="44" fontId="5" fillId="5" borderId="0" xfId="0" applyNumberFormat="1" applyFont="1" applyFill="1"/>
    <xf numFmtId="0" fontId="2" fillId="3" borderId="1" xfId="0" applyFont="1" applyFill="1" applyBorder="1"/>
    <xf numFmtId="0" fontId="2" fillId="3" borderId="2" xfId="0" applyFont="1" applyFill="1" applyBorder="1"/>
    <xf numFmtId="0" fontId="2" fillId="3" borderId="2" xfId="0" applyFont="1" applyFill="1" applyBorder="1" applyAlignment="1">
      <alignment horizontal="center" wrapText="1"/>
    </xf>
    <xf numFmtId="0" fontId="6" fillId="6" borderId="3" xfId="0" applyFont="1" applyFill="1" applyBorder="1" applyAlignment="1">
      <alignment horizontal="center" vertical="center"/>
    </xf>
    <xf numFmtId="0" fontId="6" fillId="6" borderId="0" xfId="0" applyFont="1" applyFill="1"/>
    <xf numFmtId="0" fontId="8" fillId="9" borderId="16" xfId="0" applyFont="1" applyFill="1" applyBorder="1" applyAlignment="1">
      <alignment horizontal="center" vertical="top"/>
    </xf>
    <xf numFmtId="0" fontId="8" fillId="9" borderId="17" xfId="0" applyFont="1" applyFill="1" applyBorder="1" applyAlignment="1">
      <alignment horizontal="left" vertical="top"/>
    </xf>
    <xf numFmtId="44" fontId="10" fillId="9" borderId="17" xfId="0" applyNumberFormat="1" applyFont="1" applyFill="1" applyBorder="1"/>
    <xf numFmtId="44" fontId="4" fillId="9" borderId="0" xfId="0" applyNumberFormat="1" applyFont="1" applyFill="1"/>
    <xf numFmtId="0" fontId="15" fillId="0" borderId="9" xfId="0" applyFont="1" applyBorder="1" applyAlignment="1">
      <alignment vertical="center" textRotation="90"/>
    </xf>
    <xf numFmtId="0" fontId="2" fillId="8" borderId="1" xfId="0" applyFont="1" applyFill="1" applyBorder="1"/>
    <xf numFmtId="0" fontId="2" fillId="8" borderId="2" xfId="0" applyFont="1" applyFill="1" applyBorder="1"/>
    <xf numFmtId="0" fontId="2" fillId="8" borderId="2" xfId="0" applyFont="1" applyFill="1" applyBorder="1" applyAlignment="1">
      <alignment horizontal="center" vertical="center" wrapText="1"/>
    </xf>
    <xf numFmtId="0" fontId="30" fillId="0" borderId="12" xfId="0" applyFont="1" applyBorder="1" applyAlignment="1">
      <alignment horizontal="center" vertical="center"/>
    </xf>
    <xf numFmtId="0" fontId="30" fillId="0" borderId="13" xfId="0" applyFont="1" applyBorder="1"/>
    <xf numFmtId="44" fontId="31" fillId="17" borderId="13" xfId="0" applyNumberFormat="1" applyFont="1" applyFill="1" applyBorder="1"/>
    <xf numFmtId="0" fontId="15" fillId="0" borderId="8" xfId="0" applyFont="1" applyBorder="1" applyAlignment="1">
      <alignment vertical="center" textRotation="90"/>
    </xf>
    <xf numFmtId="0" fontId="17" fillId="0" borderId="4" xfId="0" applyFont="1" applyBorder="1" applyAlignment="1">
      <alignment horizontal="center" vertical="center"/>
    </xf>
    <xf numFmtId="0" fontId="17" fillId="0" borderId="5" xfId="0" applyFont="1" applyBorder="1"/>
    <xf numFmtId="44" fontId="31" fillId="8" borderId="5" xfId="0" applyNumberFormat="1" applyFont="1" applyFill="1" applyBorder="1"/>
    <xf numFmtId="0" fontId="1" fillId="0" borderId="3" xfId="0" applyFont="1" applyBorder="1" applyAlignment="1">
      <alignment horizontal="right" wrapText="1"/>
    </xf>
    <xf numFmtId="0" fontId="1" fillId="0" borderId="4" xfId="0" applyFont="1" applyBorder="1"/>
    <xf numFmtId="0" fontId="1" fillId="0" borderId="1" xfId="0" applyFont="1" applyBorder="1" applyAlignment="1">
      <alignment horizontal="right" wrapText="1"/>
    </xf>
    <xf numFmtId="0" fontId="1" fillId="0" borderId="3" xfId="0" applyFont="1" applyBorder="1"/>
    <xf numFmtId="0" fontId="40" fillId="0" borderId="53" xfId="0" applyFont="1" applyBorder="1" applyAlignment="1">
      <alignment vertical="top" wrapText="1"/>
    </xf>
    <xf numFmtId="0" fontId="40" fillId="15" borderId="55" xfId="0" applyFont="1" applyFill="1" applyBorder="1" applyAlignment="1">
      <alignment horizontal="center" vertical="top" wrapText="1"/>
    </xf>
    <xf numFmtId="0" fontId="40" fillId="0" borderId="56" xfId="0" applyFont="1" applyBorder="1" applyAlignment="1">
      <alignment vertical="top" wrapText="1"/>
    </xf>
    <xf numFmtId="0" fontId="40" fillId="19" borderId="55" xfId="0" applyFont="1" applyFill="1" applyBorder="1" applyAlignment="1">
      <alignment horizontal="center" vertical="top" wrapText="1"/>
    </xf>
    <xf numFmtId="0" fontId="40" fillId="14" borderId="55" xfId="0" applyFont="1" applyFill="1" applyBorder="1" applyAlignment="1">
      <alignment horizontal="center" vertical="top" wrapText="1"/>
    </xf>
    <xf numFmtId="0" fontId="41" fillId="8" borderId="58" xfId="0" applyFont="1" applyFill="1" applyBorder="1" applyAlignment="1">
      <alignment horizontal="center" vertical="top" wrapText="1"/>
    </xf>
    <xf numFmtId="0" fontId="40" fillId="0" borderId="59" xfId="0" applyFont="1" applyBorder="1" applyAlignment="1">
      <alignment vertical="top" wrapText="1"/>
    </xf>
    <xf numFmtId="0" fontId="40" fillId="20" borderId="52" xfId="0" applyFont="1" applyFill="1" applyBorder="1" applyAlignment="1">
      <alignment horizontal="center" vertical="top" wrapText="1"/>
    </xf>
    <xf numFmtId="44" fontId="10" fillId="20" borderId="13" xfId="0" applyNumberFormat="1" applyFont="1" applyFill="1" applyBorder="1"/>
    <xf numFmtId="0" fontId="7" fillId="21" borderId="0" xfId="0" applyFont="1" applyFill="1"/>
    <xf numFmtId="0" fontId="8" fillId="22" borderId="0" xfId="0" applyFont="1" applyFill="1"/>
    <xf numFmtId="0" fontId="36" fillId="11" borderId="0" xfId="0" applyFont="1" applyFill="1" applyAlignment="1">
      <alignment vertical="center" wrapText="1"/>
    </xf>
    <xf numFmtId="0" fontId="36" fillId="11" borderId="0" xfId="0" quotePrefix="1" applyFont="1" applyFill="1" applyAlignment="1">
      <alignment vertical="center" wrapText="1"/>
    </xf>
    <xf numFmtId="0" fontId="2" fillId="3" borderId="20" xfId="0" applyFont="1" applyFill="1" applyBorder="1" applyAlignment="1">
      <alignment vertical="center" wrapText="1"/>
    </xf>
    <xf numFmtId="0" fontId="35" fillId="18" borderId="40" xfId="0" applyFont="1" applyFill="1" applyBorder="1" applyAlignment="1">
      <alignment horizontal="center" wrapText="1"/>
    </xf>
    <xf numFmtId="164" fontId="35" fillId="18" borderId="40" xfId="0" applyNumberFormat="1" applyFont="1" applyFill="1" applyBorder="1" applyAlignment="1">
      <alignment horizontal="center" wrapText="1"/>
    </xf>
    <xf numFmtId="0" fontId="36" fillId="11" borderId="0" xfId="0" applyFont="1" applyFill="1" applyAlignment="1">
      <alignment horizontal="left" vertical="center" wrapText="1"/>
    </xf>
    <xf numFmtId="0" fontId="36" fillId="11" borderId="0" xfId="0" applyFont="1" applyFill="1" applyAlignment="1">
      <alignment horizontal="left" vertical="center"/>
    </xf>
    <xf numFmtId="0" fontId="11" fillId="13" borderId="5" xfId="0" applyFont="1" applyFill="1" applyBorder="1" applyAlignment="1" applyProtection="1">
      <alignment horizontal="center"/>
      <protection locked="0"/>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7" xfId="0" applyFont="1" applyFill="1" applyBorder="1" applyAlignment="1">
      <alignment horizontal="center" vertical="center"/>
    </xf>
    <xf numFmtId="0" fontId="13" fillId="0" borderId="10" xfId="0" applyFont="1" applyBorder="1" applyAlignment="1">
      <alignment horizontal="center" vertical="center" textRotation="90" wrapText="1"/>
    </xf>
    <xf numFmtId="0" fontId="13" fillId="0" borderId="9" xfId="0" applyFont="1" applyBorder="1" applyAlignment="1">
      <alignment horizontal="center" vertical="center" textRotation="90"/>
    </xf>
    <xf numFmtId="0" fontId="13" fillId="0" borderId="8" xfId="0" applyFont="1" applyBorder="1" applyAlignment="1">
      <alignment horizontal="center" vertical="center" textRotation="90"/>
    </xf>
    <xf numFmtId="0" fontId="14" fillId="0" borderId="18" xfId="0" applyFont="1" applyBorder="1" applyAlignment="1">
      <alignment horizontal="center" vertical="center" textRotation="90"/>
    </xf>
    <xf numFmtId="0" fontId="3" fillId="10" borderId="6" xfId="0" applyFont="1" applyFill="1" applyBorder="1" applyAlignment="1">
      <alignment horizontal="center" wrapText="1"/>
    </xf>
    <xf numFmtId="0" fontId="3" fillId="10" borderId="7" xfId="0" applyFont="1" applyFill="1" applyBorder="1" applyAlignment="1">
      <alignment horizontal="center" wrapText="1"/>
    </xf>
    <xf numFmtId="0" fontId="3" fillId="10" borderId="28" xfId="0" applyFont="1" applyFill="1" applyBorder="1" applyAlignment="1">
      <alignment horizontal="center" wrapText="1"/>
    </xf>
    <xf numFmtId="0" fontId="1" fillId="0" borderId="32" xfId="0" applyFont="1" applyBorder="1" applyAlignment="1" applyProtection="1">
      <alignment horizontal="center"/>
      <protection locked="0"/>
    </xf>
    <xf numFmtId="0" fontId="1" fillId="0" borderId="47" xfId="0" applyFont="1" applyBorder="1" applyAlignment="1" applyProtection="1">
      <alignment horizontal="center"/>
      <protection locked="0"/>
    </xf>
    <xf numFmtId="14" fontId="1" fillId="0" borderId="34" xfId="0" applyNumberFormat="1"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1" fillId="0" borderId="49" xfId="0" applyFont="1" applyBorder="1" applyAlignment="1" applyProtection="1">
      <alignment horizontal="center"/>
      <protection locked="0"/>
    </xf>
    <xf numFmtId="0" fontId="1" fillId="0" borderId="50" xfId="0" applyFont="1" applyBorder="1" applyAlignment="1" applyProtection="1">
      <alignment horizontal="center"/>
      <protection locked="0"/>
    </xf>
    <xf numFmtId="0" fontId="3" fillId="10" borderId="6"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40" fillId="0" borderId="57" xfId="0" applyFont="1" applyBorder="1" applyAlignment="1">
      <alignment horizontal="left" vertical="top" wrapText="1"/>
    </xf>
    <xf numFmtId="0" fontId="40" fillId="0" borderId="48" xfId="0" applyFont="1" applyBorder="1" applyAlignment="1">
      <alignment horizontal="left" vertical="top" wrapText="1"/>
    </xf>
    <xf numFmtId="0" fontId="40" fillId="0" borderId="60" xfId="0" applyFont="1" applyBorder="1" applyAlignment="1">
      <alignment horizontal="left" vertical="top" wrapText="1"/>
    </xf>
    <xf numFmtId="0" fontId="40" fillId="0" borderId="50" xfId="0" applyFont="1" applyBorder="1" applyAlignment="1">
      <alignment horizontal="left" vertical="top" wrapText="1"/>
    </xf>
    <xf numFmtId="0" fontId="38" fillId="0" borderId="4" xfId="0" applyFont="1" applyBorder="1" applyAlignment="1">
      <alignment horizontal="left" vertical="top" wrapText="1"/>
    </xf>
    <xf numFmtId="0" fontId="38" fillId="0" borderId="5" xfId="0" applyFont="1" applyBorder="1" applyAlignment="1">
      <alignment horizontal="left" vertical="top" wrapText="1"/>
    </xf>
    <xf numFmtId="0" fontId="38" fillId="0" borderId="51" xfId="0" applyFont="1" applyBorder="1" applyAlignment="1">
      <alignment horizontal="left" vertical="top" wrapText="1"/>
    </xf>
    <xf numFmtId="0" fontId="40" fillId="0" borderId="53" xfId="0" applyFont="1" applyBorder="1" applyAlignment="1">
      <alignment horizontal="left" vertical="top" wrapText="1"/>
    </xf>
    <xf numFmtId="0" fontId="40" fillId="0" borderId="54" xfId="0" applyFont="1" applyBorder="1" applyAlignment="1">
      <alignment horizontal="left" vertical="top" wrapText="1"/>
    </xf>
    <xf numFmtId="0" fontId="1" fillId="0" borderId="23" xfId="0" applyFont="1" applyBorder="1" applyAlignment="1">
      <alignment horizontal="center"/>
    </xf>
    <xf numFmtId="0" fontId="1" fillId="0" borderId="0" xfId="0" applyFont="1" applyAlignment="1">
      <alignment horizontal="center"/>
    </xf>
    <xf numFmtId="0" fontId="1" fillId="0" borderId="24" xfId="0" applyFont="1" applyBorder="1" applyAlignment="1">
      <alignment horizontal="center"/>
    </xf>
    <xf numFmtId="0" fontId="3" fillId="10" borderId="27"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27" fillId="0" borderId="27" xfId="0" applyFont="1" applyBorder="1" applyAlignment="1">
      <alignment horizontal="left" vertical="center" wrapText="1"/>
    </xf>
    <xf numFmtId="0" fontId="27" fillId="0" borderId="7" xfId="0" applyFont="1" applyBorder="1" applyAlignment="1">
      <alignment horizontal="left" vertical="center" wrapText="1"/>
    </xf>
    <xf numFmtId="0" fontId="27" fillId="0" borderId="30" xfId="0" applyFont="1" applyBorder="1" applyAlignment="1">
      <alignment horizontal="left" vertical="center" wrapText="1"/>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22" fillId="12" borderId="23" xfId="0" applyFont="1" applyFill="1" applyBorder="1" applyAlignment="1">
      <alignment horizontal="center" wrapText="1"/>
    </xf>
    <xf numFmtId="0" fontId="22" fillId="12" borderId="0" xfId="0" applyFont="1" applyFill="1" applyAlignment="1">
      <alignment horizontal="center" wrapText="1"/>
    </xf>
    <xf numFmtId="0" fontId="22" fillId="12" borderId="24" xfId="0" applyFont="1" applyFill="1" applyBorder="1" applyAlignment="1">
      <alignment horizontal="center" wrapText="1"/>
    </xf>
    <xf numFmtId="0" fontId="26" fillId="16" borderId="27" xfId="0" applyFont="1" applyFill="1" applyBorder="1" applyAlignment="1">
      <alignment horizontal="right"/>
    </xf>
    <xf numFmtId="0" fontId="26" fillId="16" borderId="28" xfId="0" applyFont="1" applyFill="1" applyBorder="1" applyAlignment="1">
      <alignment horizontal="right"/>
    </xf>
    <xf numFmtId="0" fontId="1" fillId="0" borderId="33"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0" fillId="21" borderId="44" xfId="0" applyFill="1" applyBorder="1" applyAlignment="1">
      <alignment horizontal="center" wrapText="1"/>
    </xf>
    <xf numFmtId="0" fontId="0" fillId="21" borderId="45" xfId="0" applyFill="1" applyBorder="1" applyAlignment="1">
      <alignment horizontal="center" wrapText="1"/>
    </xf>
    <xf numFmtId="0" fontId="0" fillId="21" borderId="46" xfId="0" applyFill="1" applyBorder="1" applyAlignment="1">
      <alignment horizontal="center" wrapText="1"/>
    </xf>
    <xf numFmtId="0" fontId="32" fillId="0" borderId="41" xfId="0" applyFont="1" applyBorder="1" applyAlignment="1">
      <alignment horizontal="right"/>
    </xf>
    <xf numFmtId="0" fontId="32" fillId="0" borderId="42" xfId="0" applyFont="1" applyBorder="1" applyAlignment="1">
      <alignment horizontal="right"/>
    </xf>
    <xf numFmtId="0" fontId="0" fillId="22" borderId="44" xfId="0" applyFill="1" applyBorder="1" applyAlignment="1">
      <alignment horizontal="center" wrapText="1"/>
    </xf>
    <xf numFmtId="0" fontId="0" fillId="22" borderId="45" xfId="0" applyFill="1" applyBorder="1" applyAlignment="1">
      <alignment horizontal="center" wrapText="1"/>
    </xf>
    <xf numFmtId="0" fontId="0" fillId="22" borderId="46" xfId="0" applyFill="1" applyBorder="1" applyAlignment="1">
      <alignment horizontal="center" wrapText="1"/>
    </xf>
    <xf numFmtId="0" fontId="32" fillId="0" borderId="41" xfId="0" applyFont="1" applyBorder="1" applyAlignment="1">
      <alignment horizontal="left"/>
    </xf>
    <xf numFmtId="0" fontId="32" fillId="0" borderId="42" xfId="0" applyFont="1" applyBorder="1" applyAlignment="1">
      <alignment horizontal="left"/>
    </xf>
  </cellXfs>
  <cellStyles count="7">
    <cellStyle name="Normal" xfId="0" builtinId="0"/>
    <cellStyle name="Normal 2" xfId="1" xr:uid="{00000000-0005-0000-0000-000001000000}"/>
    <cellStyle name="Normal 3" xfId="5" xr:uid="{8166FC30-B863-4B3B-A58F-F7B9A6B2C1B6}"/>
    <cellStyle name="Normal 5" xfId="6" xr:uid="{DBA30AA7-C290-42D7-8771-4937F3BEED30}"/>
    <cellStyle name="Normal 5 2 2" xfId="3" xr:uid="{933CCF73-A968-4520-B8D7-2E9B7A5F8719}"/>
    <cellStyle name="Normal 5 3" xfId="4" xr:uid="{7AF4DFAA-5DCD-446C-924C-8CD46B2DACB3}"/>
    <cellStyle name="Percent" xfId="2" builtinId="5"/>
  </cellStyles>
  <dxfs count="0"/>
  <tableStyles count="0" defaultTableStyle="TableStyleMedium2" defaultPivotStyle="PivotStyleLight16"/>
  <colors>
    <mruColors>
      <color rgb="FFB7DEE8"/>
      <color rgb="FFFCD5B4"/>
      <color rgb="FFC5D9F1"/>
      <color rgb="FFCCC0DA"/>
      <color rgb="FFF2DCDB"/>
      <color rgb="FFDDD9C4"/>
      <color rgb="FFEBF1DE"/>
      <color rgb="FFE4DFEC"/>
      <color rgb="FFFFFFCC"/>
      <color rgb="FFE5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10</xdr:row>
          <xdr:rowOff>0</xdr:rowOff>
        </xdr:from>
        <xdr:to>
          <xdr:col>3</xdr:col>
          <xdr:colOff>942975</xdr:colOff>
          <xdr:row>11</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17</xdr:row>
          <xdr:rowOff>0</xdr:rowOff>
        </xdr:from>
        <xdr:to>
          <xdr:col>3</xdr:col>
          <xdr:colOff>952500</xdr:colOff>
          <xdr:row>18</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Chicago%20Department%20of%20Transportation\Alleys\Group%201\Construction\IFB\FM_PBC_JLB_Alleys_C1607_MasterBidForm_20240318_DRAFT_Unprotected.xlsx" TargetMode="External"/><Relationship Id="rId1" Type="http://schemas.openxmlformats.org/officeDocument/2006/relationships/externalLinkPath" Target="/Chicago%20Department%20of%20Transportation/Alleys/Package%201/Construction/IFB/FM_PBC_JLB_Alleys_C1607_MasterBidForm_20240318_DRAFT_Unprotected.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Chicago%20Department%20of%20Transportation\Alleys\Group%201\Construction\IFB\PBC%20Alley%20Reconstruction%20SP%20Package%201%20No%20Unit%20Prices.xlsx" TargetMode="External"/><Relationship Id="rId1" Type="http://schemas.openxmlformats.org/officeDocument/2006/relationships/externalLinkPath" Target="/Chicago%20Department%20of%20Transportation/Alleys/Package%201/Construction/IFB/PBC%20Alley%20Reconstruction%20SP%20Package%201%20No%20Unit%20Pr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hedule of Prices"/>
      <sheetName val="BidFormMASTER All Alleys"/>
      <sheetName val="Award Criteria Figure"/>
    </sheetNames>
    <sheetDataSet>
      <sheetData sheetId="0"/>
      <sheetData sheetId="1">
        <row r="16">
          <cell r="D16">
            <v>525000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2356A_21-CP#14"/>
      <sheetName val="22356B_22-CP#19"/>
      <sheetName val="22356C_21-CP#39"/>
      <sheetName val="22356D_22-CP#24"/>
      <sheetName val="22-M#6 Send Rev Plans"/>
      <sheetName val="22356F_22-M#17"/>
      <sheetName val="22356G_22-T#2"/>
      <sheetName val="Original Items"/>
      <sheetName val="Original Items Condensed"/>
    </sheetNames>
    <sheetDataSet>
      <sheetData sheetId="0"/>
      <sheetData sheetId="1"/>
      <sheetData sheetId="2"/>
      <sheetData sheetId="3"/>
      <sheetData sheetId="4"/>
      <sheetData sheetId="5"/>
      <sheetData sheetId="6"/>
      <sheetData sheetId="7"/>
      <sheetData sheetId="8">
        <row r="8">
          <cell r="C8" t="str">
            <v>Code Number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6"/>
  <sheetViews>
    <sheetView showGridLines="0" tabSelected="1" topLeftCell="A7" zoomScaleNormal="100" zoomScaleSheetLayoutView="55" zoomScalePageLayoutView="85" workbookViewId="0">
      <selection activeCell="B23" sqref="B23:D23"/>
    </sheetView>
  </sheetViews>
  <sheetFormatPr defaultRowHeight="16.5" x14ac:dyDescent="0.3"/>
  <cols>
    <col min="1" max="1" width="12" style="1" customWidth="1"/>
    <col min="2" max="2" width="12.5703125" style="1" customWidth="1"/>
    <col min="3" max="3" width="99.28515625" style="1" customWidth="1"/>
    <col min="4" max="4" width="22.42578125" style="1" customWidth="1"/>
    <col min="5" max="16384" width="9.140625" style="1"/>
  </cols>
  <sheetData>
    <row r="1" spans="1:4" ht="42.75" customHeight="1" x14ac:dyDescent="0.3">
      <c r="A1" s="118" t="s">
        <v>48</v>
      </c>
      <c r="B1" s="118"/>
      <c r="C1" s="113" t="s">
        <v>72</v>
      </c>
      <c r="D1" s="60"/>
    </row>
    <row r="2" spans="1:4" ht="18.75" customHeight="1" x14ac:dyDescent="0.3">
      <c r="A2" s="119" t="s">
        <v>47</v>
      </c>
      <c r="B2" s="119"/>
      <c r="C2" s="113" t="s">
        <v>73</v>
      </c>
      <c r="D2" s="60"/>
    </row>
    <row r="3" spans="1:4" s="61" customFormat="1" ht="31.5" customHeight="1" x14ac:dyDescent="0.35">
      <c r="A3" s="118" t="s">
        <v>49</v>
      </c>
      <c r="B3" s="118"/>
      <c r="C3" s="114" t="s">
        <v>76</v>
      </c>
      <c r="D3" s="60"/>
    </row>
    <row r="4" spans="1:4" s="61" customFormat="1" ht="21.95" customHeight="1" thickBot="1" x14ac:dyDescent="0.4">
      <c r="A4" s="62" t="s">
        <v>6</v>
      </c>
      <c r="B4" s="62"/>
      <c r="C4" s="120"/>
      <c r="D4" s="120"/>
    </row>
    <row r="5" spans="1:4" ht="20.100000000000001" customHeight="1" x14ac:dyDescent="0.3">
      <c r="A5" s="125" t="s">
        <v>71</v>
      </c>
      <c r="B5" s="63" t="s">
        <v>1</v>
      </c>
      <c r="C5" s="64" t="s">
        <v>2</v>
      </c>
      <c r="D5" s="65" t="s">
        <v>9</v>
      </c>
    </row>
    <row r="6" spans="1:4" ht="24" customHeight="1" x14ac:dyDescent="0.3">
      <c r="A6" s="126"/>
      <c r="B6" s="66"/>
      <c r="C6" s="111" t="s">
        <v>74</v>
      </c>
      <c r="D6" s="67"/>
    </row>
    <row r="7" spans="1:4" ht="24" customHeight="1" x14ac:dyDescent="0.3">
      <c r="A7" s="126"/>
      <c r="B7" s="68">
        <v>1</v>
      </c>
      <c r="C7" s="69" t="s">
        <v>3</v>
      </c>
      <c r="D7" s="110">
        <f>SUM('22830 S. Central Park'!G116)</f>
        <v>0</v>
      </c>
    </row>
    <row r="8" spans="1:4" ht="24" customHeight="1" x14ac:dyDescent="0.3">
      <c r="A8" s="126"/>
      <c r="B8" s="70">
        <v>2</v>
      </c>
      <c r="C8" s="71" t="s">
        <v>4</v>
      </c>
      <c r="D8" s="72">
        <v>150000</v>
      </c>
    </row>
    <row r="9" spans="1:4" ht="24" customHeight="1" x14ac:dyDescent="0.3">
      <c r="A9" s="126"/>
      <c r="B9" s="70">
        <v>3</v>
      </c>
      <c r="C9" s="71" t="s">
        <v>8</v>
      </c>
      <c r="D9" s="73">
        <v>50000</v>
      </c>
    </row>
    <row r="10" spans="1:4" ht="24" customHeight="1" thickBot="1" x14ac:dyDescent="0.35">
      <c r="A10" s="126"/>
      <c r="B10" s="74">
        <v>4</v>
      </c>
      <c r="C10" s="75" t="s">
        <v>7</v>
      </c>
      <c r="D10" s="76">
        <f>SUM(D7:D9)</f>
        <v>200000</v>
      </c>
    </row>
    <row r="11" spans="1:4" ht="14.1" customHeight="1" thickBot="1" x14ac:dyDescent="0.35">
      <c r="A11" s="127"/>
      <c r="B11" s="121" t="s">
        <v>5</v>
      </c>
      <c r="C11" s="122"/>
      <c r="D11" s="77"/>
    </row>
    <row r="12" spans="1:4" ht="20.100000000000001" customHeight="1" thickBot="1" x14ac:dyDescent="0.35">
      <c r="A12" s="128" t="s">
        <v>70</v>
      </c>
      <c r="B12" s="78" t="s">
        <v>1</v>
      </c>
      <c r="C12" s="79" t="s">
        <v>2</v>
      </c>
      <c r="D12" s="80" t="s">
        <v>9</v>
      </c>
    </row>
    <row r="13" spans="1:4" ht="24" customHeight="1" thickBot="1" x14ac:dyDescent="0.35">
      <c r="A13" s="128"/>
      <c r="B13" s="81"/>
      <c r="C13" s="112" t="s">
        <v>75</v>
      </c>
      <c r="D13" s="82"/>
    </row>
    <row r="14" spans="1:4" ht="24" customHeight="1" thickBot="1" x14ac:dyDescent="0.35">
      <c r="A14" s="128"/>
      <c r="B14" s="68">
        <v>5</v>
      </c>
      <c r="C14" s="69" t="s">
        <v>3</v>
      </c>
      <c r="D14" s="110">
        <f>SUM('22682 E. 91st'!G116)</f>
        <v>0</v>
      </c>
    </row>
    <row r="15" spans="1:4" ht="24" customHeight="1" thickBot="1" x14ac:dyDescent="0.35">
      <c r="A15" s="128"/>
      <c r="B15" s="70">
        <v>6</v>
      </c>
      <c r="C15" s="71" t="s">
        <v>4</v>
      </c>
      <c r="D15" s="72">
        <v>225000</v>
      </c>
    </row>
    <row r="16" spans="1:4" ht="24" customHeight="1" thickBot="1" x14ac:dyDescent="0.35">
      <c r="A16" s="128"/>
      <c r="B16" s="70">
        <v>7</v>
      </c>
      <c r="C16" s="71" t="s">
        <v>8</v>
      </c>
      <c r="D16" s="73">
        <v>50000</v>
      </c>
    </row>
    <row r="17" spans="1:4" ht="24" customHeight="1" thickBot="1" x14ac:dyDescent="0.35">
      <c r="A17" s="128"/>
      <c r="B17" s="83">
        <v>8</v>
      </c>
      <c r="C17" s="84" t="s">
        <v>7</v>
      </c>
      <c r="D17" s="85">
        <f>SUM(D14:D16)</f>
        <v>275000</v>
      </c>
    </row>
    <row r="18" spans="1:4" ht="14.1" customHeight="1" thickBot="1" x14ac:dyDescent="0.35">
      <c r="A18" s="128"/>
      <c r="B18" s="123" t="s">
        <v>5</v>
      </c>
      <c r="C18" s="124"/>
      <c r="D18" s="86"/>
    </row>
    <row r="19" spans="1:4" ht="18.75" x14ac:dyDescent="0.3">
      <c r="A19" s="87"/>
      <c r="B19" s="88" t="s">
        <v>1</v>
      </c>
      <c r="C19" s="89" t="s">
        <v>2</v>
      </c>
      <c r="D19" s="90" t="s">
        <v>39</v>
      </c>
    </row>
    <row r="20" spans="1:4" ht="20.25" x14ac:dyDescent="0.3">
      <c r="A20" s="87"/>
      <c r="B20" s="91">
        <v>29</v>
      </c>
      <c r="C20" s="92" t="s">
        <v>241</v>
      </c>
      <c r="D20" s="93">
        <f>SUM(D10+D17)</f>
        <v>475000</v>
      </c>
    </row>
    <row r="21" spans="1:4" ht="21" thickBot="1" x14ac:dyDescent="0.35">
      <c r="A21" s="94"/>
      <c r="B21" s="95">
        <v>30</v>
      </c>
      <c r="C21" s="96" t="s">
        <v>242</v>
      </c>
      <c r="D21" s="97">
        <f>SUM('Award Criteria Figure'!C38)</f>
        <v>475000</v>
      </c>
    </row>
    <row r="22" spans="1:4" ht="35.25" customHeight="1" thickBot="1" x14ac:dyDescent="0.35">
      <c r="A22" s="129" t="s">
        <v>65</v>
      </c>
      <c r="B22" s="130"/>
      <c r="C22" s="130"/>
      <c r="D22" s="131"/>
    </row>
    <row r="23" spans="1:4" x14ac:dyDescent="0.3">
      <c r="A23" s="98" t="s">
        <v>51</v>
      </c>
      <c r="B23" s="132"/>
      <c r="C23" s="132"/>
      <c r="D23" s="133"/>
    </row>
    <row r="24" spans="1:4" x14ac:dyDescent="0.3">
      <c r="A24" s="98" t="s">
        <v>52</v>
      </c>
      <c r="B24" s="134"/>
      <c r="C24" s="135"/>
      <c r="D24" s="136"/>
    </row>
    <row r="25" spans="1:4" ht="17.25" thickBot="1" x14ac:dyDescent="0.35">
      <c r="A25" s="99"/>
      <c r="B25" s="137"/>
      <c r="C25" s="137"/>
      <c r="D25" s="138"/>
    </row>
    <row r="26" spans="1:4" ht="18.75" thickBot="1" x14ac:dyDescent="0.35">
      <c r="A26" s="139" t="s">
        <v>29</v>
      </c>
      <c r="B26" s="140"/>
      <c r="C26" s="140"/>
      <c r="D26" s="141"/>
    </row>
    <row r="27" spans="1:4" x14ac:dyDescent="0.3">
      <c r="A27" s="100" t="s">
        <v>30</v>
      </c>
      <c r="B27" s="132"/>
      <c r="C27" s="132"/>
      <c r="D27" s="133"/>
    </row>
    <row r="28" spans="1:4" x14ac:dyDescent="0.3">
      <c r="A28" s="98" t="s">
        <v>31</v>
      </c>
      <c r="B28" s="134"/>
      <c r="C28" s="135"/>
      <c r="D28" s="136"/>
    </row>
    <row r="29" spans="1:4" ht="17.25" thickBot="1" x14ac:dyDescent="0.35">
      <c r="A29" s="101"/>
      <c r="B29" s="137"/>
      <c r="C29" s="137"/>
      <c r="D29" s="138"/>
    </row>
    <row r="30" spans="1:4" ht="18.75" thickBot="1" x14ac:dyDescent="0.35">
      <c r="A30" s="139" t="s">
        <v>32</v>
      </c>
      <c r="B30" s="140"/>
      <c r="C30" s="140"/>
      <c r="D30" s="141"/>
    </row>
    <row r="31" spans="1:4" ht="124.5" customHeight="1" thickBot="1" x14ac:dyDescent="0.35">
      <c r="A31" s="146" t="s">
        <v>68</v>
      </c>
      <c r="B31" s="147"/>
      <c r="C31" s="147"/>
      <c r="D31" s="148"/>
    </row>
    <row r="32" spans="1:4" ht="28.5" customHeight="1" x14ac:dyDescent="0.3">
      <c r="A32" s="109" t="s">
        <v>53</v>
      </c>
      <c r="B32" s="102" t="s">
        <v>54</v>
      </c>
      <c r="C32" s="149" t="s">
        <v>69</v>
      </c>
      <c r="D32" s="150"/>
    </row>
    <row r="33" spans="1:4" ht="31.5" customHeight="1" x14ac:dyDescent="0.3">
      <c r="A33" s="103" t="s">
        <v>55</v>
      </c>
      <c r="B33" s="104" t="s">
        <v>56</v>
      </c>
      <c r="C33" s="142" t="s">
        <v>66</v>
      </c>
      <c r="D33" s="143"/>
    </row>
    <row r="34" spans="1:4" ht="33.75" customHeight="1" x14ac:dyDescent="0.3">
      <c r="A34" s="105" t="s">
        <v>57</v>
      </c>
      <c r="B34" s="104" t="s">
        <v>58</v>
      </c>
      <c r="C34" s="142" t="s">
        <v>67</v>
      </c>
      <c r="D34" s="143"/>
    </row>
    <row r="35" spans="1:4" ht="20.25" customHeight="1" x14ac:dyDescent="0.3">
      <c r="A35" s="106" t="s">
        <v>59</v>
      </c>
      <c r="B35" s="104" t="s">
        <v>60</v>
      </c>
      <c r="C35" s="142" t="s">
        <v>61</v>
      </c>
      <c r="D35" s="143"/>
    </row>
    <row r="36" spans="1:4" ht="26.25" thickBot="1" x14ac:dyDescent="0.35">
      <c r="A36" s="107" t="s">
        <v>62</v>
      </c>
      <c r="B36" s="108" t="s">
        <v>63</v>
      </c>
      <c r="C36" s="144" t="s">
        <v>64</v>
      </c>
      <c r="D36" s="145"/>
    </row>
  </sheetData>
  <sheetProtection algorithmName="SHA-512" hashValue="/GuX2jQ7RybGzrSqmNH6ZNAwZBRTMtmqOaHGoDk9rWtnDIBafItjFRMjo1ESHVYmqIzeHAtgdNmVO0laBBpetw==" saltValue="yFQevn/M5WT0j3PQ1Gvyww==" spinCount="100000" sheet="1" selectLockedCells="1"/>
  <mergeCells count="23">
    <mergeCell ref="C34:D34"/>
    <mergeCell ref="C35:D35"/>
    <mergeCell ref="C36:D36"/>
    <mergeCell ref="B29:D29"/>
    <mergeCell ref="A30:D30"/>
    <mergeCell ref="A31:D31"/>
    <mergeCell ref="C32:D32"/>
    <mergeCell ref="C33:D33"/>
    <mergeCell ref="B24:D24"/>
    <mergeCell ref="B25:D25"/>
    <mergeCell ref="A26:D26"/>
    <mergeCell ref="B27:D27"/>
    <mergeCell ref="B28:D28"/>
    <mergeCell ref="B18:C18"/>
    <mergeCell ref="A5:A11"/>
    <mergeCell ref="A12:A18"/>
    <mergeCell ref="A22:D22"/>
    <mergeCell ref="B23:D23"/>
    <mergeCell ref="A1:B1"/>
    <mergeCell ref="A2:B2"/>
    <mergeCell ref="A3:B3"/>
    <mergeCell ref="C4:D4"/>
    <mergeCell ref="B11:C11"/>
  </mergeCells>
  <printOptions horizontalCentered="1" verticalCentered="1"/>
  <pageMargins left="0.25" right="0.25" top="0.25" bottom="0.2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638175</xdr:colOff>
                    <xdr:row>10</xdr:row>
                    <xdr:rowOff>0</xdr:rowOff>
                  </from>
                  <to>
                    <xdr:col>3</xdr:col>
                    <xdr:colOff>942975</xdr:colOff>
                    <xdr:row>11</xdr:row>
                    <xdr:rowOff>57150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647700</xdr:colOff>
                    <xdr:row>17</xdr:row>
                    <xdr:rowOff>0</xdr:rowOff>
                  </from>
                  <to>
                    <xdr:col>3</xdr:col>
                    <xdr:colOff>952500</xdr:colOff>
                    <xdr:row>18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12F06-4240-44A7-A60F-B81D68BEF07A}">
  <sheetPr>
    <pageSetUpPr fitToPage="1"/>
  </sheetPr>
  <dimension ref="A1:C50"/>
  <sheetViews>
    <sheetView view="pageBreakPreview" topLeftCell="A14" zoomScale="90" zoomScaleNormal="100" zoomScaleSheetLayoutView="90" zoomScalePageLayoutView="80" workbookViewId="0">
      <selection activeCell="C27" sqref="C27"/>
    </sheetView>
  </sheetViews>
  <sheetFormatPr defaultColWidth="1" defaultRowHeight="15" x14ac:dyDescent="0.25"/>
  <cols>
    <col min="1" max="1" width="21.28515625" customWidth="1"/>
    <col min="2" max="2" width="71.7109375" customWidth="1"/>
    <col min="3" max="3" width="18.7109375" customWidth="1"/>
  </cols>
  <sheetData>
    <row r="1" spans="1:3" ht="64.5" customHeight="1" thickTop="1" x14ac:dyDescent="0.25">
      <c r="A1" s="115" t="s">
        <v>10</v>
      </c>
      <c r="B1" s="2" t="s">
        <v>77</v>
      </c>
      <c r="C1" s="3"/>
    </row>
    <row r="2" spans="1:3" ht="24.95" customHeight="1" x14ac:dyDescent="0.25">
      <c r="A2" s="4" t="s">
        <v>11</v>
      </c>
      <c r="B2" s="5" t="s">
        <v>73</v>
      </c>
      <c r="C2" s="6"/>
    </row>
    <row r="3" spans="1:3" ht="24.95" customHeight="1" x14ac:dyDescent="0.25">
      <c r="A3" s="4" t="s">
        <v>12</v>
      </c>
      <c r="B3" s="7" t="s">
        <v>76</v>
      </c>
      <c r="C3" s="8"/>
    </row>
    <row r="4" spans="1:3" ht="8.25" hidden="1" customHeight="1" x14ac:dyDescent="0.25">
      <c r="A4" s="159"/>
      <c r="B4" s="160"/>
      <c r="C4" s="161"/>
    </row>
    <row r="5" spans="1:3" ht="33" hidden="1" customHeight="1" x14ac:dyDescent="0.25">
      <c r="A5" s="9"/>
      <c r="C5" s="10" t="s">
        <v>0</v>
      </c>
    </row>
    <row r="6" spans="1:3" ht="18" hidden="1" x14ac:dyDescent="0.25">
      <c r="A6" s="9"/>
      <c r="C6" s="11">
        <f>SUM('[1]BidFormMASTER All Alleys'!D16)</f>
        <v>525000</v>
      </c>
    </row>
    <row r="7" spans="1:3" ht="41.25" customHeight="1" x14ac:dyDescent="0.35">
      <c r="A7" s="162" t="s">
        <v>50</v>
      </c>
      <c r="B7" s="163"/>
      <c r="C7" s="164"/>
    </row>
    <row r="8" spans="1:3" ht="24.75" customHeight="1" x14ac:dyDescent="0.35">
      <c r="A8" s="9"/>
      <c r="C8" s="12" t="s">
        <v>13</v>
      </c>
    </row>
    <row r="9" spans="1:3" ht="8.25" customHeight="1" x14ac:dyDescent="0.3">
      <c r="A9" s="9"/>
      <c r="C9" s="13"/>
    </row>
    <row r="10" spans="1:3" s="17" customFormat="1" ht="18.75" x14ac:dyDescent="0.3">
      <c r="A10" s="14" t="s">
        <v>38</v>
      </c>
      <c r="B10" s="15"/>
      <c r="C10" s="16">
        <f>SUM('Master Bid Tab'!D20)</f>
        <v>475000</v>
      </c>
    </row>
    <row r="11" spans="1:3" ht="18.75" customHeight="1" x14ac:dyDescent="0.3">
      <c r="A11" s="18" t="s">
        <v>14</v>
      </c>
      <c r="B11" s="1"/>
      <c r="C11" s="19"/>
    </row>
    <row r="12" spans="1:3" ht="18.75" customHeight="1" x14ac:dyDescent="0.3">
      <c r="A12" s="18" t="s">
        <v>15</v>
      </c>
      <c r="B12" s="1"/>
      <c r="C12" s="20">
        <f>SUM(C10*C11)*0.04</f>
        <v>0</v>
      </c>
    </row>
    <row r="13" spans="1:3" ht="18.75" customHeight="1" x14ac:dyDescent="0.3">
      <c r="A13" s="21"/>
      <c r="B13" s="22"/>
      <c r="C13" s="23"/>
    </row>
    <row r="14" spans="1:3" ht="18.75" customHeight="1" x14ac:dyDescent="0.3">
      <c r="A14" s="18"/>
      <c r="B14" s="1"/>
      <c r="C14" s="20">
        <f>SUM($C$10)</f>
        <v>475000</v>
      </c>
    </row>
    <row r="15" spans="1:3" ht="18.75" customHeight="1" x14ac:dyDescent="0.3">
      <c r="A15" s="18" t="s">
        <v>16</v>
      </c>
      <c r="B15" s="1"/>
      <c r="C15" s="19"/>
    </row>
    <row r="16" spans="1:3" ht="18.75" customHeight="1" x14ac:dyDescent="0.3">
      <c r="A16" s="18" t="s">
        <v>17</v>
      </c>
      <c r="B16" s="1"/>
      <c r="C16" s="20">
        <f t="shared" ref="C16" si="0">SUM(C14*C15)*0.03</f>
        <v>0</v>
      </c>
    </row>
    <row r="17" spans="1:3" ht="18.75" customHeight="1" x14ac:dyDescent="0.3">
      <c r="A17" s="21"/>
      <c r="B17" s="22"/>
      <c r="C17" s="23"/>
    </row>
    <row r="18" spans="1:3" ht="18.75" customHeight="1" x14ac:dyDescent="0.3">
      <c r="A18" s="18"/>
      <c r="B18" s="1"/>
      <c r="C18" s="20">
        <f>SUM($C$10)</f>
        <v>475000</v>
      </c>
    </row>
    <row r="19" spans="1:3" ht="18.75" customHeight="1" x14ac:dyDescent="0.3">
      <c r="A19" s="18" t="s">
        <v>18</v>
      </c>
      <c r="B19" s="1"/>
      <c r="C19" s="19"/>
    </row>
    <row r="20" spans="1:3" ht="18.75" customHeight="1" x14ac:dyDescent="0.3">
      <c r="A20" s="18" t="s">
        <v>19</v>
      </c>
      <c r="B20" s="1"/>
      <c r="C20" s="20">
        <f t="shared" ref="C20" si="1">SUM(C18*C19)*0.01</f>
        <v>0</v>
      </c>
    </row>
    <row r="21" spans="1:3" ht="18.75" customHeight="1" x14ac:dyDescent="0.3">
      <c r="A21" s="21"/>
      <c r="B21" s="22"/>
      <c r="C21" s="23"/>
    </row>
    <row r="22" spans="1:3" ht="18.75" customHeight="1" x14ac:dyDescent="0.3">
      <c r="A22" s="18"/>
      <c r="B22" s="1"/>
      <c r="C22" s="20">
        <f>SUM($C$10)</f>
        <v>475000</v>
      </c>
    </row>
    <row r="23" spans="1:3" ht="18.75" customHeight="1" x14ac:dyDescent="0.3">
      <c r="A23" s="18" t="s">
        <v>20</v>
      </c>
      <c r="B23" s="1"/>
      <c r="C23" s="19"/>
    </row>
    <row r="24" spans="1:3" ht="18.75" customHeight="1" x14ac:dyDescent="0.3">
      <c r="A24" s="18" t="s">
        <v>21</v>
      </c>
      <c r="B24" s="1"/>
      <c r="C24" s="20">
        <f t="shared" ref="C24" si="2">SUM(C22*C23)*0.04</f>
        <v>0</v>
      </c>
    </row>
    <row r="25" spans="1:3" ht="18.75" customHeight="1" x14ac:dyDescent="0.3">
      <c r="A25" s="21"/>
      <c r="B25" s="22"/>
      <c r="C25" s="23"/>
    </row>
    <row r="26" spans="1:3" ht="18.75" customHeight="1" x14ac:dyDescent="0.3">
      <c r="A26" s="18"/>
      <c r="B26" s="1"/>
      <c r="C26" s="20">
        <f>SUM($C$10)</f>
        <v>475000</v>
      </c>
    </row>
    <row r="27" spans="1:3" ht="18.75" customHeight="1" x14ac:dyDescent="0.3">
      <c r="A27" s="18" t="s">
        <v>22</v>
      </c>
      <c r="B27" s="1"/>
      <c r="C27" s="19"/>
    </row>
    <row r="28" spans="1:3" ht="18.75" customHeight="1" x14ac:dyDescent="0.3">
      <c r="A28" s="18" t="s">
        <v>23</v>
      </c>
      <c r="B28" s="1"/>
      <c r="C28" s="20">
        <f t="shared" ref="C28" si="3">SUM(C26*C27)*0.03</f>
        <v>0</v>
      </c>
    </row>
    <row r="29" spans="1:3" ht="18.75" customHeight="1" x14ac:dyDescent="0.3">
      <c r="A29" s="21"/>
      <c r="B29" s="22"/>
      <c r="C29" s="23"/>
    </row>
    <row r="30" spans="1:3" ht="18.75" customHeight="1" x14ac:dyDescent="0.3">
      <c r="A30" s="18"/>
      <c r="B30" s="1"/>
      <c r="C30" s="20">
        <f>SUM($C$10)</f>
        <v>475000</v>
      </c>
    </row>
    <row r="31" spans="1:3" ht="18.75" customHeight="1" x14ac:dyDescent="0.3">
      <c r="A31" s="18" t="s">
        <v>24</v>
      </c>
      <c r="B31" s="1"/>
      <c r="C31" s="19"/>
    </row>
    <row r="32" spans="1:3" ht="18.75" customHeight="1" x14ac:dyDescent="0.3">
      <c r="A32" s="18" t="s">
        <v>25</v>
      </c>
      <c r="B32" s="1"/>
      <c r="C32" s="20">
        <f t="shared" ref="C32" si="4">SUM(C30*C31)*0.01</f>
        <v>0</v>
      </c>
    </row>
    <row r="33" spans="1:3" ht="18.75" customHeight="1" x14ac:dyDescent="0.3">
      <c r="A33" s="21"/>
      <c r="B33" s="22"/>
      <c r="C33" s="23"/>
    </row>
    <row r="34" spans="1:3" ht="18.75" customHeight="1" x14ac:dyDescent="0.3">
      <c r="A34" s="18"/>
      <c r="B34" s="1"/>
      <c r="C34" s="20">
        <f>SUM($C$10)</f>
        <v>475000</v>
      </c>
    </row>
    <row r="35" spans="1:3" ht="18.75" customHeight="1" x14ac:dyDescent="0.3">
      <c r="A35" s="18" t="s">
        <v>26</v>
      </c>
      <c r="B35" s="1"/>
      <c r="C35" s="20">
        <f>SUM(C12+C16+C20+C24+C28+C32)</f>
        <v>0</v>
      </c>
    </row>
    <row r="36" spans="1:3" ht="18.75" customHeight="1" x14ac:dyDescent="0.3">
      <c r="A36" s="18" t="s">
        <v>27</v>
      </c>
      <c r="B36" s="1"/>
      <c r="C36" s="20">
        <f t="shared" ref="C36" si="5">SUM(C34-C35)</f>
        <v>475000</v>
      </c>
    </row>
    <row r="37" spans="1:3" ht="8.85" customHeight="1" x14ac:dyDescent="0.3">
      <c r="A37" s="24"/>
      <c r="B37" s="25"/>
      <c r="C37" s="26"/>
    </row>
    <row r="38" spans="1:3" ht="24" customHeight="1" thickBot="1" x14ac:dyDescent="0.3">
      <c r="A38" s="27" t="s">
        <v>28</v>
      </c>
      <c r="B38" s="28"/>
      <c r="C38" s="29">
        <f>SUM(C36)</f>
        <v>475000</v>
      </c>
    </row>
    <row r="39" spans="1:3" ht="17.45" customHeight="1" thickBot="1" x14ac:dyDescent="0.3">
      <c r="A39" s="165" t="s">
        <v>5</v>
      </c>
      <c r="B39" s="166"/>
      <c r="C39" s="30"/>
    </row>
    <row r="40" spans="1:3" ht="17.45" customHeight="1" thickBot="1" x14ac:dyDescent="0.3">
      <c r="A40" s="154" t="s">
        <v>29</v>
      </c>
      <c r="B40" s="140"/>
      <c r="C40" s="155"/>
    </row>
    <row r="41" spans="1:3" ht="17.45" customHeight="1" x14ac:dyDescent="0.3">
      <c r="A41" s="31" t="s">
        <v>30</v>
      </c>
      <c r="B41" s="132"/>
      <c r="C41" s="167"/>
    </row>
    <row r="42" spans="1:3" ht="17.45" customHeight="1" x14ac:dyDescent="0.3">
      <c r="A42" s="32" t="s">
        <v>31</v>
      </c>
      <c r="B42" s="134"/>
      <c r="C42" s="168"/>
    </row>
    <row r="43" spans="1:3" ht="17.45" customHeight="1" thickBot="1" x14ac:dyDescent="0.35">
      <c r="A43" s="151"/>
      <c r="B43" s="152"/>
      <c r="C43" s="153"/>
    </row>
    <row r="44" spans="1:3" ht="18.75" thickBot="1" x14ac:dyDescent="0.3">
      <c r="A44" s="154" t="s">
        <v>32</v>
      </c>
      <c r="B44" s="140"/>
      <c r="C44" s="155"/>
    </row>
    <row r="45" spans="1:3" ht="125.25" customHeight="1" thickBot="1" x14ac:dyDescent="0.3">
      <c r="A45" s="156" t="s">
        <v>33</v>
      </c>
      <c r="B45" s="157"/>
      <c r="C45" s="158"/>
    </row>
    <row r="46" spans="1:3" ht="16.5" x14ac:dyDescent="0.3">
      <c r="A46" s="33" t="s">
        <v>34</v>
      </c>
      <c r="B46" s="34"/>
      <c r="C46" s="35"/>
    </row>
    <row r="47" spans="1:3" ht="16.5" x14ac:dyDescent="0.3">
      <c r="A47" s="36" t="s">
        <v>35</v>
      </c>
      <c r="B47" s="37"/>
      <c r="C47" s="38"/>
    </row>
    <row r="48" spans="1:3" ht="16.5" x14ac:dyDescent="0.3">
      <c r="A48" s="39" t="s">
        <v>36</v>
      </c>
      <c r="B48" s="40"/>
      <c r="C48" s="41"/>
    </row>
    <row r="49" spans="1:3" ht="17.25" thickBot="1" x14ac:dyDescent="0.35">
      <c r="A49" s="42" t="s">
        <v>37</v>
      </c>
      <c r="B49" s="43"/>
      <c r="C49" s="44"/>
    </row>
    <row r="50" spans="1:3" ht="18.75" thickTop="1" x14ac:dyDescent="0.25">
      <c r="C50" s="45"/>
    </row>
  </sheetData>
  <sheetProtection algorithmName="SHA-512" hashValue="SedYNbXB9pN7zggfTnJ41qcM9mmBa76urhc0NIgxC+2QxJH38hqpJjwjaHi7NtsfOdQpK9MPufEwUQy5m11QoA==" saltValue="knssA2PM65I6V4Ve6EqMgA==" spinCount="100000" sheet="1" selectLockedCells="1"/>
  <mergeCells count="9">
    <mergeCell ref="A43:C43"/>
    <mergeCell ref="A44:C44"/>
    <mergeCell ref="A45:C45"/>
    <mergeCell ref="A4:C4"/>
    <mergeCell ref="A7:C7"/>
    <mergeCell ref="A39:B39"/>
    <mergeCell ref="A40:C40"/>
    <mergeCell ref="B41:C41"/>
    <mergeCell ref="B42:C42"/>
  </mergeCells>
  <printOptions horizontalCentered="1"/>
  <pageMargins left="0.25" right="0.25" top="0.5" bottom="0.5" header="0.25"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F817B-CBBB-4BA4-8F12-FCB8074FD679}">
  <sheetPr>
    <tabColor rgb="FFFCD5B4"/>
  </sheetPr>
  <dimension ref="A1:N121"/>
  <sheetViews>
    <sheetView topLeftCell="A101" zoomScaleNormal="100" workbookViewId="0">
      <selection activeCell="F5" sqref="F5"/>
    </sheetView>
  </sheetViews>
  <sheetFormatPr defaultRowHeight="15" x14ac:dyDescent="0.25"/>
  <cols>
    <col min="1" max="1" width="4.42578125" customWidth="1"/>
    <col min="2" max="2" width="13" customWidth="1"/>
    <col min="3" max="3" width="89.5703125" bestFit="1" customWidth="1"/>
    <col min="4" max="4" width="9.5703125" bestFit="1" customWidth="1"/>
    <col min="5" max="5" width="9.42578125" customWidth="1"/>
    <col min="6" max="6" width="10.5703125" style="46" customWidth="1"/>
    <col min="7" max="7" width="13.5703125" style="46" bestFit="1" customWidth="1"/>
    <col min="8" max="8" width="14.28515625" style="46" bestFit="1" customWidth="1"/>
    <col min="9" max="9" width="11.7109375" style="46" bestFit="1" customWidth="1"/>
    <col min="12" max="12" width="21" bestFit="1" customWidth="1"/>
    <col min="13" max="13" width="30" bestFit="1" customWidth="1"/>
    <col min="14" max="14" width="15.7109375" bestFit="1" customWidth="1"/>
    <col min="258" max="258" width="4.28515625" bestFit="1" customWidth="1"/>
    <col min="259" max="259" width="89.5703125" bestFit="1" customWidth="1"/>
    <col min="260" max="260" width="9.5703125" bestFit="1" customWidth="1"/>
    <col min="261" max="261" width="8.5703125" bestFit="1" customWidth="1"/>
    <col min="262" max="262" width="9.28515625" bestFit="1" customWidth="1"/>
    <col min="263" max="263" width="10.28515625" bestFit="1" customWidth="1"/>
    <col min="264" max="264" width="14.28515625" bestFit="1" customWidth="1"/>
    <col min="265" max="265" width="11.7109375" bestFit="1" customWidth="1"/>
    <col min="268" max="268" width="21" bestFit="1" customWidth="1"/>
    <col min="269" max="269" width="30" bestFit="1" customWidth="1"/>
    <col min="270" max="270" width="15.7109375" bestFit="1" customWidth="1"/>
    <col min="514" max="514" width="4.28515625" bestFit="1" customWidth="1"/>
    <col min="515" max="515" width="89.5703125" bestFit="1" customWidth="1"/>
    <col min="516" max="516" width="9.5703125" bestFit="1" customWidth="1"/>
    <col min="517" max="517" width="8.5703125" bestFit="1" customWidth="1"/>
    <col min="518" max="518" width="9.28515625" bestFit="1" customWidth="1"/>
    <col min="519" max="519" width="10.28515625" bestFit="1" customWidth="1"/>
    <col min="520" max="520" width="14.28515625" bestFit="1" customWidth="1"/>
    <col min="521" max="521" width="11.7109375" bestFit="1" customWidth="1"/>
    <col min="524" max="524" width="21" bestFit="1" customWidth="1"/>
    <col min="525" max="525" width="30" bestFit="1" customWidth="1"/>
    <col min="526" max="526" width="15.7109375" bestFit="1" customWidth="1"/>
    <col min="770" max="770" width="4.28515625" bestFit="1" customWidth="1"/>
    <col min="771" max="771" width="89.5703125" bestFit="1" customWidth="1"/>
    <col min="772" max="772" width="9.5703125" bestFit="1" customWidth="1"/>
    <col min="773" max="773" width="8.5703125" bestFit="1" customWidth="1"/>
    <col min="774" max="774" width="9.28515625" bestFit="1" customWidth="1"/>
    <col min="775" max="775" width="10.28515625" bestFit="1" customWidth="1"/>
    <col min="776" max="776" width="14.28515625" bestFit="1" customWidth="1"/>
    <col min="777" max="777" width="11.7109375" bestFit="1" customWidth="1"/>
    <col min="780" max="780" width="21" bestFit="1" customWidth="1"/>
    <col min="781" max="781" width="30" bestFit="1" customWidth="1"/>
    <col min="782" max="782" width="15.7109375" bestFit="1" customWidth="1"/>
    <col min="1026" max="1026" width="4.28515625" bestFit="1" customWidth="1"/>
    <col min="1027" max="1027" width="89.5703125" bestFit="1" customWidth="1"/>
    <col min="1028" max="1028" width="9.5703125" bestFit="1" customWidth="1"/>
    <col min="1029" max="1029" width="8.5703125" bestFit="1" customWidth="1"/>
    <col min="1030" max="1030" width="9.28515625" bestFit="1" customWidth="1"/>
    <col min="1031" max="1031" width="10.28515625" bestFit="1" customWidth="1"/>
    <col min="1032" max="1032" width="14.28515625" bestFit="1" customWidth="1"/>
    <col min="1033" max="1033" width="11.7109375" bestFit="1" customWidth="1"/>
    <col min="1036" max="1036" width="21" bestFit="1" customWidth="1"/>
    <col min="1037" max="1037" width="30" bestFit="1" customWidth="1"/>
    <col min="1038" max="1038" width="15.7109375" bestFit="1" customWidth="1"/>
    <col min="1282" max="1282" width="4.28515625" bestFit="1" customWidth="1"/>
    <col min="1283" max="1283" width="89.5703125" bestFit="1" customWidth="1"/>
    <col min="1284" max="1284" width="9.5703125" bestFit="1" customWidth="1"/>
    <col min="1285" max="1285" width="8.5703125" bestFit="1" customWidth="1"/>
    <col min="1286" max="1286" width="9.28515625" bestFit="1" customWidth="1"/>
    <col min="1287" max="1287" width="10.28515625" bestFit="1" customWidth="1"/>
    <col min="1288" max="1288" width="14.28515625" bestFit="1" customWidth="1"/>
    <col min="1289" max="1289" width="11.7109375" bestFit="1" customWidth="1"/>
    <col min="1292" max="1292" width="21" bestFit="1" customWidth="1"/>
    <col min="1293" max="1293" width="30" bestFit="1" customWidth="1"/>
    <col min="1294" max="1294" width="15.7109375" bestFit="1" customWidth="1"/>
    <col min="1538" max="1538" width="4.28515625" bestFit="1" customWidth="1"/>
    <col min="1539" max="1539" width="89.5703125" bestFit="1" customWidth="1"/>
    <col min="1540" max="1540" width="9.5703125" bestFit="1" customWidth="1"/>
    <col min="1541" max="1541" width="8.5703125" bestFit="1" customWidth="1"/>
    <col min="1542" max="1542" width="9.28515625" bestFit="1" customWidth="1"/>
    <col min="1543" max="1543" width="10.28515625" bestFit="1" customWidth="1"/>
    <col min="1544" max="1544" width="14.28515625" bestFit="1" customWidth="1"/>
    <col min="1545" max="1545" width="11.7109375" bestFit="1" customWidth="1"/>
    <col min="1548" max="1548" width="21" bestFit="1" customWidth="1"/>
    <col min="1549" max="1549" width="30" bestFit="1" customWidth="1"/>
    <col min="1550" max="1550" width="15.7109375" bestFit="1" customWidth="1"/>
    <col min="1794" max="1794" width="4.28515625" bestFit="1" customWidth="1"/>
    <col min="1795" max="1795" width="89.5703125" bestFit="1" customWidth="1"/>
    <col min="1796" max="1796" width="9.5703125" bestFit="1" customWidth="1"/>
    <col min="1797" max="1797" width="8.5703125" bestFit="1" customWidth="1"/>
    <col min="1798" max="1798" width="9.28515625" bestFit="1" customWidth="1"/>
    <col min="1799" max="1799" width="10.28515625" bestFit="1" customWidth="1"/>
    <col min="1800" max="1800" width="14.28515625" bestFit="1" customWidth="1"/>
    <col min="1801" max="1801" width="11.7109375" bestFit="1" customWidth="1"/>
    <col min="1804" max="1804" width="21" bestFit="1" customWidth="1"/>
    <col min="1805" max="1805" width="30" bestFit="1" customWidth="1"/>
    <col min="1806" max="1806" width="15.7109375" bestFit="1" customWidth="1"/>
    <col min="2050" max="2050" width="4.28515625" bestFit="1" customWidth="1"/>
    <col min="2051" max="2051" width="89.5703125" bestFit="1" customWidth="1"/>
    <col min="2052" max="2052" width="9.5703125" bestFit="1" customWidth="1"/>
    <col min="2053" max="2053" width="8.5703125" bestFit="1" customWidth="1"/>
    <col min="2054" max="2054" width="9.28515625" bestFit="1" customWidth="1"/>
    <col min="2055" max="2055" width="10.28515625" bestFit="1" customWidth="1"/>
    <col min="2056" max="2056" width="14.28515625" bestFit="1" customWidth="1"/>
    <col min="2057" max="2057" width="11.7109375" bestFit="1" customWidth="1"/>
    <col min="2060" max="2060" width="21" bestFit="1" customWidth="1"/>
    <col min="2061" max="2061" width="30" bestFit="1" customWidth="1"/>
    <col min="2062" max="2062" width="15.7109375" bestFit="1" customWidth="1"/>
    <col min="2306" max="2306" width="4.28515625" bestFit="1" customWidth="1"/>
    <col min="2307" max="2307" width="89.5703125" bestFit="1" customWidth="1"/>
    <col min="2308" max="2308" width="9.5703125" bestFit="1" customWidth="1"/>
    <col min="2309" max="2309" width="8.5703125" bestFit="1" customWidth="1"/>
    <col min="2310" max="2310" width="9.28515625" bestFit="1" customWidth="1"/>
    <col min="2311" max="2311" width="10.28515625" bestFit="1" customWidth="1"/>
    <col min="2312" max="2312" width="14.28515625" bestFit="1" customWidth="1"/>
    <col min="2313" max="2313" width="11.7109375" bestFit="1" customWidth="1"/>
    <col min="2316" max="2316" width="21" bestFit="1" customWidth="1"/>
    <col min="2317" max="2317" width="30" bestFit="1" customWidth="1"/>
    <col min="2318" max="2318" width="15.7109375" bestFit="1" customWidth="1"/>
    <col min="2562" max="2562" width="4.28515625" bestFit="1" customWidth="1"/>
    <col min="2563" max="2563" width="89.5703125" bestFit="1" customWidth="1"/>
    <col min="2564" max="2564" width="9.5703125" bestFit="1" customWidth="1"/>
    <col min="2565" max="2565" width="8.5703125" bestFit="1" customWidth="1"/>
    <col min="2566" max="2566" width="9.28515625" bestFit="1" customWidth="1"/>
    <col min="2567" max="2567" width="10.28515625" bestFit="1" customWidth="1"/>
    <col min="2568" max="2568" width="14.28515625" bestFit="1" customWidth="1"/>
    <col min="2569" max="2569" width="11.7109375" bestFit="1" customWidth="1"/>
    <col min="2572" max="2572" width="21" bestFit="1" customWidth="1"/>
    <col min="2573" max="2573" width="30" bestFit="1" customWidth="1"/>
    <col min="2574" max="2574" width="15.7109375" bestFit="1" customWidth="1"/>
    <col min="2818" max="2818" width="4.28515625" bestFit="1" customWidth="1"/>
    <col min="2819" max="2819" width="89.5703125" bestFit="1" customWidth="1"/>
    <col min="2820" max="2820" width="9.5703125" bestFit="1" customWidth="1"/>
    <col min="2821" max="2821" width="8.5703125" bestFit="1" customWidth="1"/>
    <col min="2822" max="2822" width="9.28515625" bestFit="1" customWidth="1"/>
    <col min="2823" max="2823" width="10.28515625" bestFit="1" customWidth="1"/>
    <col min="2824" max="2824" width="14.28515625" bestFit="1" customWidth="1"/>
    <col min="2825" max="2825" width="11.7109375" bestFit="1" customWidth="1"/>
    <col min="2828" max="2828" width="21" bestFit="1" customWidth="1"/>
    <col min="2829" max="2829" width="30" bestFit="1" customWidth="1"/>
    <col min="2830" max="2830" width="15.7109375" bestFit="1" customWidth="1"/>
    <col min="3074" max="3074" width="4.28515625" bestFit="1" customWidth="1"/>
    <col min="3075" max="3075" width="89.5703125" bestFit="1" customWidth="1"/>
    <col min="3076" max="3076" width="9.5703125" bestFit="1" customWidth="1"/>
    <col min="3077" max="3077" width="8.5703125" bestFit="1" customWidth="1"/>
    <col min="3078" max="3078" width="9.28515625" bestFit="1" customWidth="1"/>
    <col min="3079" max="3079" width="10.28515625" bestFit="1" customWidth="1"/>
    <col min="3080" max="3080" width="14.28515625" bestFit="1" customWidth="1"/>
    <col min="3081" max="3081" width="11.7109375" bestFit="1" customWidth="1"/>
    <col min="3084" max="3084" width="21" bestFit="1" customWidth="1"/>
    <col min="3085" max="3085" width="30" bestFit="1" customWidth="1"/>
    <col min="3086" max="3086" width="15.7109375" bestFit="1" customWidth="1"/>
    <col min="3330" max="3330" width="4.28515625" bestFit="1" customWidth="1"/>
    <col min="3331" max="3331" width="89.5703125" bestFit="1" customWidth="1"/>
    <col min="3332" max="3332" width="9.5703125" bestFit="1" customWidth="1"/>
    <col min="3333" max="3333" width="8.5703125" bestFit="1" customWidth="1"/>
    <col min="3334" max="3334" width="9.28515625" bestFit="1" customWidth="1"/>
    <col min="3335" max="3335" width="10.28515625" bestFit="1" customWidth="1"/>
    <col min="3336" max="3336" width="14.28515625" bestFit="1" customWidth="1"/>
    <col min="3337" max="3337" width="11.7109375" bestFit="1" customWidth="1"/>
    <col min="3340" max="3340" width="21" bestFit="1" customWidth="1"/>
    <col min="3341" max="3341" width="30" bestFit="1" customWidth="1"/>
    <col min="3342" max="3342" width="15.7109375" bestFit="1" customWidth="1"/>
    <col min="3586" max="3586" width="4.28515625" bestFit="1" customWidth="1"/>
    <col min="3587" max="3587" width="89.5703125" bestFit="1" customWidth="1"/>
    <col min="3588" max="3588" width="9.5703125" bestFit="1" customWidth="1"/>
    <col min="3589" max="3589" width="8.5703125" bestFit="1" customWidth="1"/>
    <col min="3590" max="3590" width="9.28515625" bestFit="1" customWidth="1"/>
    <col min="3591" max="3591" width="10.28515625" bestFit="1" customWidth="1"/>
    <col min="3592" max="3592" width="14.28515625" bestFit="1" customWidth="1"/>
    <col min="3593" max="3593" width="11.7109375" bestFit="1" customWidth="1"/>
    <col min="3596" max="3596" width="21" bestFit="1" customWidth="1"/>
    <col min="3597" max="3597" width="30" bestFit="1" customWidth="1"/>
    <col min="3598" max="3598" width="15.7109375" bestFit="1" customWidth="1"/>
    <col min="3842" max="3842" width="4.28515625" bestFit="1" customWidth="1"/>
    <col min="3843" max="3843" width="89.5703125" bestFit="1" customWidth="1"/>
    <col min="3844" max="3844" width="9.5703125" bestFit="1" customWidth="1"/>
    <col min="3845" max="3845" width="8.5703125" bestFit="1" customWidth="1"/>
    <col min="3846" max="3846" width="9.28515625" bestFit="1" customWidth="1"/>
    <col min="3847" max="3847" width="10.28515625" bestFit="1" customWidth="1"/>
    <col min="3848" max="3848" width="14.28515625" bestFit="1" customWidth="1"/>
    <col min="3849" max="3849" width="11.7109375" bestFit="1" customWidth="1"/>
    <col min="3852" max="3852" width="21" bestFit="1" customWidth="1"/>
    <col min="3853" max="3853" width="30" bestFit="1" customWidth="1"/>
    <col min="3854" max="3854" width="15.7109375" bestFit="1" customWidth="1"/>
    <col min="4098" max="4098" width="4.28515625" bestFit="1" customWidth="1"/>
    <col min="4099" max="4099" width="89.5703125" bestFit="1" customWidth="1"/>
    <col min="4100" max="4100" width="9.5703125" bestFit="1" customWidth="1"/>
    <col min="4101" max="4101" width="8.5703125" bestFit="1" customWidth="1"/>
    <col min="4102" max="4102" width="9.28515625" bestFit="1" customWidth="1"/>
    <col min="4103" max="4103" width="10.28515625" bestFit="1" customWidth="1"/>
    <col min="4104" max="4104" width="14.28515625" bestFit="1" customWidth="1"/>
    <col min="4105" max="4105" width="11.7109375" bestFit="1" customWidth="1"/>
    <col min="4108" max="4108" width="21" bestFit="1" customWidth="1"/>
    <col min="4109" max="4109" width="30" bestFit="1" customWidth="1"/>
    <col min="4110" max="4110" width="15.7109375" bestFit="1" customWidth="1"/>
    <col min="4354" max="4354" width="4.28515625" bestFit="1" customWidth="1"/>
    <col min="4355" max="4355" width="89.5703125" bestFit="1" customWidth="1"/>
    <col min="4356" max="4356" width="9.5703125" bestFit="1" customWidth="1"/>
    <col min="4357" max="4357" width="8.5703125" bestFit="1" customWidth="1"/>
    <col min="4358" max="4358" width="9.28515625" bestFit="1" customWidth="1"/>
    <col min="4359" max="4359" width="10.28515625" bestFit="1" customWidth="1"/>
    <col min="4360" max="4360" width="14.28515625" bestFit="1" customWidth="1"/>
    <col min="4361" max="4361" width="11.7109375" bestFit="1" customWidth="1"/>
    <col min="4364" max="4364" width="21" bestFit="1" customWidth="1"/>
    <col min="4365" max="4365" width="30" bestFit="1" customWidth="1"/>
    <col min="4366" max="4366" width="15.7109375" bestFit="1" customWidth="1"/>
    <col min="4610" max="4610" width="4.28515625" bestFit="1" customWidth="1"/>
    <col min="4611" max="4611" width="89.5703125" bestFit="1" customWidth="1"/>
    <col min="4612" max="4612" width="9.5703125" bestFit="1" customWidth="1"/>
    <col min="4613" max="4613" width="8.5703125" bestFit="1" customWidth="1"/>
    <col min="4614" max="4614" width="9.28515625" bestFit="1" customWidth="1"/>
    <col min="4615" max="4615" width="10.28515625" bestFit="1" customWidth="1"/>
    <col min="4616" max="4616" width="14.28515625" bestFit="1" customWidth="1"/>
    <col min="4617" max="4617" width="11.7109375" bestFit="1" customWidth="1"/>
    <col min="4620" max="4620" width="21" bestFit="1" customWidth="1"/>
    <col min="4621" max="4621" width="30" bestFit="1" customWidth="1"/>
    <col min="4622" max="4622" width="15.7109375" bestFit="1" customWidth="1"/>
    <col min="4866" max="4866" width="4.28515625" bestFit="1" customWidth="1"/>
    <col min="4867" max="4867" width="89.5703125" bestFit="1" customWidth="1"/>
    <col min="4868" max="4868" width="9.5703125" bestFit="1" customWidth="1"/>
    <col min="4869" max="4869" width="8.5703125" bestFit="1" customWidth="1"/>
    <col min="4870" max="4870" width="9.28515625" bestFit="1" customWidth="1"/>
    <col min="4871" max="4871" width="10.28515625" bestFit="1" customWidth="1"/>
    <col min="4872" max="4872" width="14.28515625" bestFit="1" customWidth="1"/>
    <col min="4873" max="4873" width="11.7109375" bestFit="1" customWidth="1"/>
    <col min="4876" max="4876" width="21" bestFit="1" customWidth="1"/>
    <col min="4877" max="4877" width="30" bestFit="1" customWidth="1"/>
    <col min="4878" max="4878" width="15.7109375" bestFit="1" customWidth="1"/>
    <col min="5122" max="5122" width="4.28515625" bestFit="1" customWidth="1"/>
    <col min="5123" max="5123" width="89.5703125" bestFit="1" customWidth="1"/>
    <col min="5124" max="5124" width="9.5703125" bestFit="1" customWidth="1"/>
    <col min="5125" max="5125" width="8.5703125" bestFit="1" customWidth="1"/>
    <col min="5126" max="5126" width="9.28515625" bestFit="1" customWidth="1"/>
    <col min="5127" max="5127" width="10.28515625" bestFit="1" customWidth="1"/>
    <col min="5128" max="5128" width="14.28515625" bestFit="1" customWidth="1"/>
    <col min="5129" max="5129" width="11.7109375" bestFit="1" customWidth="1"/>
    <col min="5132" max="5132" width="21" bestFit="1" customWidth="1"/>
    <col min="5133" max="5133" width="30" bestFit="1" customWidth="1"/>
    <col min="5134" max="5134" width="15.7109375" bestFit="1" customWidth="1"/>
    <col min="5378" max="5378" width="4.28515625" bestFit="1" customWidth="1"/>
    <col min="5379" max="5379" width="89.5703125" bestFit="1" customWidth="1"/>
    <col min="5380" max="5380" width="9.5703125" bestFit="1" customWidth="1"/>
    <col min="5381" max="5381" width="8.5703125" bestFit="1" customWidth="1"/>
    <col min="5382" max="5382" width="9.28515625" bestFit="1" customWidth="1"/>
    <col min="5383" max="5383" width="10.28515625" bestFit="1" customWidth="1"/>
    <col min="5384" max="5384" width="14.28515625" bestFit="1" customWidth="1"/>
    <col min="5385" max="5385" width="11.7109375" bestFit="1" customWidth="1"/>
    <col min="5388" max="5388" width="21" bestFit="1" customWidth="1"/>
    <col min="5389" max="5389" width="30" bestFit="1" customWidth="1"/>
    <col min="5390" max="5390" width="15.7109375" bestFit="1" customWidth="1"/>
    <col min="5634" max="5634" width="4.28515625" bestFit="1" customWidth="1"/>
    <col min="5635" max="5635" width="89.5703125" bestFit="1" customWidth="1"/>
    <col min="5636" max="5636" width="9.5703125" bestFit="1" customWidth="1"/>
    <col min="5637" max="5637" width="8.5703125" bestFit="1" customWidth="1"/>
    <col min="5638" max="5638" width="9.28515625" bestFit="1" customWidth="1"/>
    <col min="5639" max="5639" width="10.28515625" bestFit="1" customWidth="1"/>
    <col min="5640" max="5640" width="14.28515625" bestFit="1" customWidth="1"/>
    <col min="5641" max="5641" width="11.7109375" bestFit="1" customWidth="1"/>
    <col min="5644" max="5644" width="21" bestFit="1" customWidth="1"/>
    <col min="5645" max="5645" width="30" bestFit="1" customWidth="1"/>
    <col min="5646" max="5646" width="15.7109375" bestFit="1" customWidth="1"/>
    <col min="5890" max="5890" width="4.28515625" bestFit="1" customWidth="1"/>
    <col min="5891" max="5891" width="89.5703125" bestFit="1" customWidth="1"/>
    <col min="5892" max="5892" width="9.5703125" bestFit="1" customWidth="1"/>
    <col min="5893" max="5893" width="8.5703125" bestFit="1" customWidth="1"/>
    <col min="5894" max="5894" width="9.28515625" bestFit="1" customWidth="1"/>
    <col min="5895" max="5895" width="10.28515625" bestFit="1" customWidth="1"/>
    <col min="5896" max="5896" width="14.28515625" bestFit="1" customWidth="1"/>
    <col min="5897" max="5897" width="11.7109375" bestFit="1" customWidth="1"/>
    <col min="5900" max="5900" width="21" bestFit="1" customWidth="1"/>
    <col min="5901" max="5901" width="30" bestFit="1" customWidth="1"/>
    <col min="5902" max="5902" width="15.7109375" bestFit="1" customWidth="1"/>
    <col min="6146" max="6146" width="4.28515625" bestFit="1" customWidth="1"/>
    <col min="6147" max="6147" width="89.5703125" bestFit="1" customWidth="1"/>
    <col min="6148" max="6148" width="9.5703125" bestFit="1" customWidth="1"/>
    <col min="6149" max="6149" width="8.5703125" bestFit="1" customWidth="1"/>
    <col min="6150" max="6150" width="9.28515625" bestFit="1" customWidth="1"/>
    <col min="6151" max="6151" width="10.28515625" bestFit="1" customWidth="1"/>
    <col min="6152" max="6152" width="14.28515625" bestFit="1" customWidth="1"/>
    <col min="6153" max="6153" width="11.7109375" bestFit="1" customWidth="1"/>
    <col min="6156" max="6156" width="21" bestFit="1" customWidth="1"/>
    <col min="6157" max="6157" width="30" bestFit="1" customWidth="1"/>
    <col min="6158" max="6158" width="15.7109375" bestFit="1" customWidth="1"/>
    <col min="6402" max="6402" width="4.28515625" bestFit="1" customWidth="1"/>
    <col min="6403" max="6403" width="89.5703125" bestFit="1" customWidth="1"/>
    <col min="6404" max="6404" width="9.5703125" bestFit="1" customWidth="1"/>
    <col min="6405" max="6405" width="8.5703125" bestFit="1" customWidth="1"/>
    <col min="6406" max="6406" width="9.28515625" bestFit="1" customWidth="1"/>
    <col min="6407" max="6407" width="10.28515625" bestFit="1" customWidth="1"/>
    <col min="6408" max="6408" width="14.28515625" bestFit="1" customWidth="1"/>
    <col min="6409" max="6409" width="11.7109375" bestFit="1" customWidth="1"/>
    <col min="6412" max="6412" width="21" bestFit="1" customWidth="1"/>
    <col min="6413" max="6413" width="30" bestFit="1" customWidth="1"/>
    <col min="6414" max="6414" width="15.7109375" bestFit="1" customWidth="1"/>
    <col min="6658" max="6658" width="4.28515625" bestFit="1" customWidth="1"/>
    <col min="6659" max="6659" width="89.5703125" bestFit="1" customWidth="1"/>
    <col min="6660" max="6660" width="9.5703125" bestFit="1" customWidth="1"/>
    <col min="6661" max="6661" width="8.5703125" bestFit="1" customWidth="1"/>
    <col min="6662" max="6662" width="9.28515625" bestFit="1" customWidth="1"/>
    <col min="6663" max="6663" width="10.28515625" bestFit="1" customWidth="1"/>
    <col min="6664" max="6664" width="14.28515625" bestFit="1" customWidth="1"/>
    <col min="6665" max="6665" width="11.7109375" bestFit="1" customWidth="1"/>
    <col min="6668" max="6668" width="21" bestFit="1" customWidth="1"/>
    <col min="6669" max="6669" width="30" bestFit="1" customWidth="1"/>
    <col min="6670" max="6670" width="15.7109375" bestFit="1" customWidth="1"/>
    <col min="6914" max="6914" width="4.28515625" bestFit="1" customWidth="1"/>
    <col min="6915" max="6915" width="89.5703125" bestFit="1" customWidth="1"/>
    <col min="6916" max="6916" width="9.5703125" bestFit="1" customWidth="1"/>
    <col min="6917" max="6917" width="8.5703125" bestFit="1" customWidth="1"/>
    <col min="6918" max="6918" width="9.28515625" bestFit="1" customWidth="1"/>
    <col min="6919" max="6919" width="10.28515625" bestFit="1" customWidth="1"/>
    <col min="6920" max="6920" width="14.28515625" bestFit="1" customWidth="1"/>
    <col min="6921" max="6921" width="11.7109375" bestFit="1" customWidth="1"/>
    <col min="6924" max="6924" width="21" bestFit="1" customWidth="1"/>
    <col min="6925" max="6925" width="30" bestFit="1" customWidth="1"/>
    <col min="6926" max="6926" width="15.7109375" bestFit="1" customWidth="1"/>
    <col min="7170" max="7170" width="4.28515625" bestFit="1" customWidth="1"/>
    <col min="7171" max="7171" width="89.5703125" bestFit="1" customWidth="1"/>
    <col min="7172" max="7172" width="9.5703125" bestFit="1" customWidth="1"/>
    <col min="7173" max="7173" width="8.5703125" bestFit="1" customWidth="1"/>
    <col min="7174" max="7174" width="9.28515625" bestFit="1" customWidth="1"/>
    <col min="7175" max="7175" width="10.28515625" bestFit="1" customWidth="1"/>
    <col min="7176" max="7176" width="14.28515625" bestFit="1" customWidth="1"/>
    <col min="7177" max="7177" width="11.7109375" bestFit="1" customWidth="1"/>
    <col min="7180" max="7180" width="21" bestFit="1" customWidth="1"/>
    <col min="7181" max="7181" width="30" bestFit="1" customWidth="1"/>
    <col min="7182" max="7182" width="15.7109375" bestFit="1" customWidth="1"/>
    <col min="7426" max="7426" width="4.28515625" bestFit="1" customWidth="1"/>
    <col min="7427" max="7427" width="89.5703125" bestFit="1" customWidth="1"/>
    <col min="7428" max="7428" width="9.5703125" bestFit="1" customWidth="1"/>
    <col min="7429" max="7429" width="8.5703125" bestFit="1" customWidth="1"/>
    <col min="7430" max="7430" width="9.28515625" bestFit="1" customWidth="1"/>
    <col min="7431" max="7431" width="10.28515625" bestFit="1" customWidth="1"/>
    <col min="7432" max="7432" width="14.28515625" bestFit="1" customWidth="1"/>
    <col min="7433" max="7433" width="11.7109375" bestFit="1" customWidth="1"/>
    <col min="7436" max="7436" width="21" bestFit="1" customWidth="1"/>
    <col min="7437" max="7437" width="30" bestFit="1" customWidth="1"/>
    <col min="7438" max="7438" width="15.7109375" bestFit="1" customWidth="1"/>
    <col min="7682" max="7682" width="4.28515625" bestFit="1" customWidth="1"/>
    <col min="7683" max="7683" width="89.5703125" bestFit="1" customWidth="1"/>
    <col min="7684" max="7684" width="9.5703125" bestFit="1" customWidth="1"/>
    <col min="7685" max="7685" width="8.5703125" bestFit="1" customWidth="1"/>
    <col min="7686" max="7686" width="9.28515625" bestFit="1" customWidth="1"/>
    <col min="7687" max="7687" width="10.28515625" bestFit="1" customWidth="1"/>
    <col min="7688" max="7688" width="14.28515625" bestFit="1" customWidth="1"/>
    <col min="7689" max="7689" width="11.7109375" bestFit="1" customWidth="1"/>
    <col min="7692" max="7692" width="21" bestFit="1" customWidth="1"/>
    <col min="7693" max="7693" width="30" bestFit="1" customWidth="1"/>
    <col min="7694" max="7694" width="15.7109375" bestFit="1" customWidth="1"/>
    <col min="7938" max="7938" width="4.28515625" bestFit="1" customWidth="1"/>
    <col min="7939" max="7939" width="89.5703125" bestFit="1" customWidth="1"/>
    <col min="7940" max="7940" width="9.5703125" bestFit="1" customWidth="1"/>
    <col min="7941" max="7941" width="8.5703125" bestFit="1" customWidth="1"/>
    <col min="7942" max="7942" width="9.28515625" bestFit="1" customWidth="1"/>
    <col min="7943" max="7943" width="10.28515625" bestFit="1" customWidth="1"/>
    <col min="7944" max="7944" width="14.28515625" bestFit="1" customWidth="1"/>
    <col min="7945" max="7945" width="11.7109375" bestFit="1" customWidth="1"/>
    <col min="7948" max="7948" width="21" bestFit="1" customWidth="1"/>
    <col min="7949" max="7949" width="30" bestFit="1" customWidth="1"/>
    <col min="7950" max="7950" width="15.7109375" bestFit="1" customWidth="1"/>
    <col min="8194" max="8194" width="4.28515625" bestFit="1" customWidth="1"/>
    <col min="8195" max="8195" width="89.5703125" bestFit="1" customWidth="1"/>
    <col min="8196" max="8196" width="9.5703125" bestFit="1" customWidth="1"/>
    <col min="8197" max="8197" width="8.5703125" bestFit="1" customWidth="1"/>
    <col min="8198" max="8198" width="9.28515625" bestFit="1" customWidth="1"/>
    <col min="8199" max="8199" width="10.28515625" bestFit="1" customWidth="1"/>
    <col min="8200" max="8200" width="14.28515625" bestFit="1" customWidth="1"/>
    <col min="8201" max="8201" width="11.7109375" bestFit="1" customWidth="1"/>
    <col min="8204" max="8204" width="21" bestFit="1" customWidth="1"/>
    <col min="8205" max="8205" width="30" bestFit="1" customWidth="1"/>
    <col min="8206" max="8206" width="15.7109375" bestFit="1" customWidth="1"/>
    <col min="8450" max="8450" width="4.28515625" bestFit="1" customWidth="1"/>
    <col min="8451" max="8451" width="89.5703125" bestFit="1" customWidth="1"/>
    <col min="8452" max="8452" width="9.5703125" bestFit="1" customWidth="1"/>
    <col min="8453" max="8453" width="8.5703125" bestFit="1" customWidth="1"/>
    <col min="8454" max="8454" width="9.28515625" bestFit="1" customWidth="1"/>
    <col min="8455" max="8455" width="10.28515625" bestFit="1" customWidth="1"/>
    <col min="8456" max="8456" width="14.28515625" bestFit="1" customWidth="1"/>
    <col min="8457" max="8457" width="11.7109375" bestFit="1" customWidth="1"/>
    <col min="8460" max="8460" width="21" bestFit="1" customWidth="1"/>
    <col min="8461" max="8461" width="30" bestFit="1" customWidth="1"/>
    <col min="8462" max="8462" width="15.7109375" bestFit="1" customWidth="1"/>
    <col min="8706" max="8706" width="4.28515625" bestFit="1" customWidth="1"/>
    <col min="8707" max="8707" width="89.5703125" bestFit="1" customWidth="1"/>
    <col min="8708" max="8708" width="9.5703125" bestFit="1" customWidth="1"/>
    <col min="8709" max="8709" width="8.5703125" bestFit="1" customWidth="1"/>
    <col min="8710" max="8710" width="9.28515625" bestFit="1" customWidth="1"/>
    <col min="8711" max="8711" width="10.28515625" bestFit="1" customWidth="1"/>
    <col min="8712" max="8712" width="14.28515625" bestFit="1" customWidth="1"/>
    <col min="8713" max="8713" width="11.7109375" bestFit="1" customWidth="1"/>
    <col min="8716" max="8716" width="21" bestFit="1" customWidth="1"/>
    <col min="8717" max="8717" width="30" bestFit="1" customWidth="1"/>
    <col min="8718" max="8718" width="15.7109375" bestFit="1" customWidth="1"/>
    <col min="8962" max="8962" width="4.28515625" bestFit="1" customWidth="1"/>
    <col min="8963" max="8963" width="89.5703125" bestFit="1" customWidth="1"/>
    <col min="8964" max="8964" width="9.5703125" bestFit="1" customWidth="1"/>
    <col min="8965" max="8965" width="8.5703125" bestFit="1" customWidth="1"/>
    <col min="8966" max="8966" width="9.28515625" bestFit="1" customWidth="1"/>
    <col min="8967" max="8967" width="10.28515625" bestFit="1" customWidth="1"/>
    <col min="8968" max="8968" width="14.28515625" bestFit="1" customWidth="1"/>
    <col min="8969" max="8969" width="11.7109375" bestFit="1" customWidth="1"/>
    <col min="8972" max="8972" width="21" bestFit="1" customWidth="1"/>
    <col min="8973" max="8973" width="30" bestFit="1" customWidth="1"/>
    <col min="8974" max="8974" width="15.7109375" bestFit="1" customWidth="1"/>
    <col min="9218" max="9218" width="4.28515625" bestFit="1" customWidth="1"/>
    <col min="9219" max="9219" width="89.5703125" bestFit="1" customWidth="1"/>
    <col min="9220" max="9220" width="9.5703125" bestFit="1" customWidth="1"/>
    <col min="9221" max="9221" width="8.5703125" bestFit="1" customWidth="1"/>
    <col min="9222" max="9222" width="9.28515625" bestFit="1" customWidth="1"/>
    <col min="9223" max="9223" width="10.28515625" bestFit="1" customWidth="1"/>
    <col min="9224" max="9224" width="14.28515625" bestFit="1" customWidth="1"/>
    <col min="9225" max="9225" width="11.7109375" bestFit="1" customWidth="1"/>
    <col min="9228" max="9228" width="21" bestFit="1" customWidth="1"/>
    <col min="9229" max="9229" width="30" bestFit="1" customWidth="1"/>
    <col min="9230" max="9230" width="15.7109375" bestFit="1" customWidth="1"/>
    <col min="9474" max="9474" width="4.28515625" bestFit="1" customWidth="1"/>
    <col min="9475" max="9475" width="89.5703125" bestFit="1" customWidth="1"/>
    <col min="9476" max="9476" width="9.5703125" bestFit="1" customWidth="1"/>
    <col min="9477" max="9477" width="8.5703125" bestFit="1" customWidth="1"/>
    <col min="9478" max="9478" width="9.28515625" bestFit="1" customWidth="1"/>
    <col min="9479" max="9479" width="10.28515625" bestFit="1" customWidth="1"/>
    <col min="9480" max="9480" width="14.28515625" bestFit="1" customWidth="1"/>
    <col min="9481" max="9481" width="11.7109375" bestFit="1" customWidth="1"/>
    <col min="9484" max="9484" width="21" bestFit="1" customWidth="1"/>
    <col min="9485" max="9485" width="30" bestFit="1" customWidth="1"/>
    <col min="9486" max="9486" width="15.7109375" bestFit="1" customWidth="1"/>
    <col min="9730" max="9730" width="4.28515625" bestFit="1" customWidth="1"/>
    <col min="9731" max="9731" width="89.5703125" bestFit="1" customWidth="1"/>
    <col min="9732" max="9732" width="9.5703125" bestFit="1" customWidth="1"/>
    <col min="9733" max="9733" width="8.5703125" bestFit="1" customWidth="1"/>
    <col min="9734" max="9734" width="9.28515625" bestFit="1" customWidth="1"/>
    <col min="9735" max="9735" width="10.28515625" bestFit="1" customWidth="1"/>
    <col min="9736" max="9736" width="14.28515625" bestFit="1" customWidth="1"/>
    <col min="9737" max="9737" width="11.7109375" bestFit="1" customWidth="1"/>
    <col min="9740" max="9740" width="21" bestFit="1" customWidth="1"/>
    <col min="9741" max="9741" width="30" bestFit="1" customWidth="1"/>
    <col min="9742" max="9742" width="15.7109375" bestFit="1" customWidth="1"/>
    <col min="9986" max="9986" width="4.28515625" bestFit="1" customWidth="1"/>
    <col min="9987" max="9987" width="89.5703125" bestFit="1" customWidth="1"/>
    <col min="9988" max="9988" width="9.5703125" bestFit="1" customWidth="1"/>
    <col min="9989" max="9989" width="8.5703125" bestFit="1" customWidth="1"/>
    <col min="9990" max="9990" width="9.28515625" bestFit="1" customWidth="1"/>
    <col min="9991" max="9991" width="10.28515625" bestFit="1" customWidth="1"/>
    <col min="9992" max="9992" width="14.28515625" bestFit="1" customWidth="1"/>
    <col min="9993" max="9993" width="11.7109375" bestFit="1" customWidth="1"/>
    <col min="9996" max="9996" width="21" bestFit="1" customWidth="1"/>
    <col min="9997" max="9997" width="30" bestFit="1" customWidth="1"/>
    <col min="9998" max="9998" width="15.7109375" bestFit="1" customWidth="1"/>
    <col min="10242" max="10242" width="4.28515625" bestFit="1" customWidth="1"/>
    <col min="10243" max="10243" width="89.5703125" bestFit="1" customWidth="1"/>
    <col min="10244" max="10244" width="9.5703125" bestFit="1" customWidth="1"/>
    <col min="10245" max="10245" width="8.5703125" bestFit="1" customWidth="1"/>
    <col min="10246" max="10246" width="9.28515625" bestFit="1" customWidth="1"/>
    <col min="10247" max="10247" width="10.28515625" bestFit="1" customWidth="1"/>
    <col min="10248" max="10248" width="14.28515625" bestFit="1" customWidth="1"/>
    <col min="10249" max="10249" width="11.7109375" bestFit="1" customWidth="1"/>
    <col min="10252" max="10252" width="21" bestFit="1" customWidth="1"/>
    <col min="10253" max="10253" width="30" bestFit="1" customWidth="1"/>
    <col min="10254" max="10254" width="15.7109375" bestFit="1" customWidth="1"/>
    <col min="10498" max="10498" width="4.28515625" bestFit="1" customWidth="1"/>
    <col min="10499" max="10499" width="89.5703125" bestFit="1" customWidth="1"/>
    <col min="10500" max="10500" width="9.5703125" bestFit="1" customWidth="1"/>
    <col min="10501" max="10501" width="8.5703125" bestFit="1" customWidth="1"/>
    <col min="10502" max="10502" width="9.28515625" bestFit="1" customWidth="1"/>
    <col min="10503" max="10503" width="10.28515625" bestFit="1" customWidth="1"/>
    <col min="10504" max="10504" width="14.28515625" bestFit="1" customWidth="1"/>
    <col min="10505" max="10505" width="11.7109375" bestFit="1" customWidth="1"/>
    <col min="10508" max="10508" width="21" bestFit="1" customWidth="1"/>
    <col min="10509" max="10509" width="30" bestFit="1" customWidth="1"/>
    <col min="10510" max="10510" width="15.7109375" bestFit="1" customWidth="1"/>
    <col min="10754" max="10754" width="4.28515625" bestFit="1" customWidth="1"/>
    <col min="10755" max="10755" width="89.5703125" bestFit="1" customWidth="1"/>
    <col min="10756" max="10756" width="9.5703125" bestFit="1" customWidth="1"/>
    <col min="10757" max="10757" width="8.5703125" bestFit="1" customWidth="1"/>
    <col min="10758" max="10758" width="9.28515625" bestFit="1" customWidth="1"/>
    <col min="10759" max="10759" width="10.28515625" bestFit="1" customWidth="1"/>
    <col min="10760" max="10760" width="14.28515625" bestFit="1" customWidth="1"/>
    <col min="10761" max="10761" width="11.7109375" bestFit="1" customWidth="1"/>
    <col min="10764" max="10764" width="21" bestFit="1" customWidth="1"/>
    <col min="10765" max="10765" width="30" bestFit="1" customWidth="1"/>
    <col min="10766" max="10766" width="15.7109375" bestFit="1" customWidth="1"/>
    <col min="11010" max="11010" width="4.28515625" bestFit="1" customWidth="1"/>
    <col min="11011" max="11011" width="89.5703125" bestFit="1" customWidth="1"/>
    <col min="11012" max="11012" width="9.5703125" bestFit="1" customWidth="1"/>
    <col min="11013" max="11013" width="8.5703125" bestFit="1" customWidth="1"/>
    <col min="11014" max="11014" width="9.28515625" bestFit="1" customWidth="1"/>
    <col min="11015" max="11015" width="10.28515625" bestFit="1" customWidth="1"/>
    <col min="11016" max="11016" width="14.28515625" bestFit="1" customWidth="1"/>
    <col min="11017" max="11017" width="11.7109375" bestFit="1" customWidth="1"/>
    <col min="11020" max="11020" width="21" bestFit="1" customWidth="1"/>
    <col min="11021" max="11021" width="30" bestFit="1" customWidth="1"/>
    <col min="11022" max="11022" width="15.7109375" bestFit="1" customWidth="1"/>
    <col min="11266" max="11266" width="4.28515625" bestFit="1" customWidth="1"/>
    <col min="11267" max="11267" width="89.5703125" bestFit="1" customWidth="1"/>
    <col min="11268" max="11268" width="9.5703125" bestFit="1" customWidth="1"/>
    <col min="11269" max="11269" width="8.5703125" bestFit="1" customWidth="1"/>
    <col min="11270" max="11270" width="9.28515625" bestFit="1" customWidth="1"/>
    <col min="11271" max="11271" width="10.28515625" bestFit="1" customWidth="1"/>
    <col min="11272" max="11272" width="14.28515625" bestFit="1" customWidth="1"/>
    <col min="11273" max="11273" width="11.7109375" bestFit="1" customWidth="1"/>
    <col min="11276" max="11276" width="21" bestFit="1" customWidth="1"/>
    <col min="11277" max="11277" width="30" bestFit="1" customWidth="1"/>
    <col min="11278" max="11278" width="15.7109375" bestFit="1" customWidth="1"/>
    <col min="11522" max="11522" width="4.28515625" bestFit="1" customWidth="1"/>
    <col min="11523" max="11523" width="89.5703125" bestFit="1" customWidth="1"/>
    <col min="11524" max="11524" width="9.5703125" bestFit="1" customWidth="1"/>
    <col min="11525" max="11525" width="8.5703125" bestFit="1" customWidth="1"/>
    <col min="11526" max="11526" width="9.28515625" bestFit="1" customWidth="1"/>
    <col min="11527" max="11527" width="10.28515625" bestFit="1" customWidth="1"/>
    <col min="11528" max="11528" width="14.28515625" bestFit="1" customWidth="1"/>
    <col min="11529" max="11529" width="11.7109375" bestFit="1" customWidth="1"/>
    <col min="11532" max="11532" width="21" bestFit="1" customWidth="1"/>
    <col min="11533" max="11533" width="30" bestFit="1" customWidth="1"/>
    <col min="11534" max="11534" width="15.7109375" bestFit="1" customWidth="1"/>
    <col min="11778" max="11778" width="4.28515625" bestFit="1" customWidth="1"/>
    <col min="11779" max="11779" width="89.5703125" bestFit="1" customWidth="1"/>
    <col min="11780" max="11780" width="9.5703125" bestFit="1" customWidth="1"/>
    <col min="11781" max="11781" width="8.5703125" bestFit="1" customWidth="1"/>
    <col min="11782" max="11782" width="9.28515625" bestFit="1" customWidth="1"/>
    <col min="11783" max="11783" width="10.28515625" bestFit="1" customWidth="1"/>
    <col min="11784" max="11784" width="14.28515625" bestFit="1" customWidth="1"/>
    <col min="11785" max="11785" width="11.7109375" bestFit="1" customWidth="1"/>
    <col min="11788" max="11788" width="21" bestFit="1" customWidth="1"/>
    <col min="11789" max="11789" width="30" bestFit="1" customWidth="1"/>
    <col min="11790" max="11790" width="15.7109375" bestFit="1" customWidth="1"/>
    <col min="12034" max="12034" width="4.28515625" bestFit="1" customWidth="1"/>
    <col min="12035" max="12035" width="89.5703125" bestFit="1" customWidth="1"/>
    <col min="12036" max="12036" width="9.5703125" bestFit="1" customWidth="1"/>
    <col min="12037" max="12037" width="8.5703125" bestFit="1" customWidth="1"/>
    <col min="12038" max="12038" width="9.28515625" bestFit="1" customWidth="1"/>
    <col min="12039" max="12039" width="10.28515625" bestFit="1" customWidth="1"/>
    <col min="12040" max="12040" width="14.28515625" bestFit="1" customWidth="1"/>
    <col min="12041" max="12041" width="11.7109375" bestFit="1" customWidth="1"/>
    <col min="12044" max="12044" width="21" bestFit="1" customWidth="1"/>
    <col min="12045" max="12045" width="30" bestFit="1" customWidth="1"/>
    <col min="12046" max="12046" width="15.7109375" bestFit="1" customWidth="1"/>
    <col min="12290" max="12290" width="4.28515625" bestFit="1" customWidth="1"/>
    <col min="12291" max="12291" width="89.5703125" bestFit="1" customWidth="1"/>
    <col min="12292" max="12292" width="9.5703125" bestFit="1" customWidth="1"/>
    <col min="12293" max="12293" width="8.5703125" bestFit="1" customWidth="1"/>
    <col min="12294" max="12294" width="9.28515625" bestFit="1" customWidth="1"/>
    <col min="12295" max="12295" width="10.28515625" bestFit="1" customWidth="1"/>
    <col min="12296" max="12296" width="14.28515625" bestFit="1" customWidth="1"/>
    <col min="12297" max="12297" width="11.7109375" bestFit="1" customWidth="1"/>
    <col min="12300" max="12300" width="21" bestFit="1" customWidth="1"/>
    <col min="12301" max="12301" width="30" bestFit="1" customWidth="1"/>
    <col min="12302" max="12302" width="15.7109375" bestFit="1" customWidth="1"/>
    <col min="12546" max="12546" width="4.28515625" bestFit="1" customWidth="1"/>
    <col min="12547" max="12547" width="89.5703125" bestFit="1" customWidth="1"/>
    <col min="12548" max="12548" width="9.5703125" bestFit="1" customWidth="1"/>
    <col min="12549" max="12549" width="8.5703125" bestFit="1" customWidth="1"/>
    <col min="12550" max="12550" width="9.28515625" bestFit="1" customWidth="1"/>
    <col min="12551" max="12551" width="10.28515625" bestFit="1" customWidth="1"/>
    <col min="12552" max="12552" width="14.28515625" bestFit="1" customWidth="1"/>
    <col min="12553" max="12553" width="11.7109375" bestFit="1" customWidth="1"/>
    <col min="12556" max="12556" width="21" bestFit="1" customWidth="1"/>
    <col min="12557" max="12557" width="30" bestFit="1" customWidth="1"/>
    <col min="12558" max="12558" width="15.7109375" bestFit="1" customWidth="1"/>
    <col min="12802" max="12802" width="4.28515625" bestFit="1" customWidth="1"/>
    <col min="12803" max="12803" width="89.5703125" bestFit="1" customWidth="1"/>
    <col min="12804" max="12804" width="9.5703125" bestFit="1" customWidth="1"/>
    <col min="12805" max="12805" width="8.5703125" bestFit="1" customWidth="1"/>
    <col min="12806" max="12806" width="9.28515625" bestFit="1" customWidth="1"/>
    <col min="12807" max="12807" width="10.28515625" bestFit="1" customWidth="1"/>
    <col min="12808" max="12808" width="14.28515625" bestFit="1" customWidth="1"/>
    <col min="12809" max="12809" width="11.7109375" bestFit="1" customWidth="1"/>
    <col min="12812" max="12812" width="21" bestFit="1" customWidth="1"/>
    <col min="12813" max="12813" width="30" bestFit="1" customWidth="1"/>
    <col min="12814" max="12814" width="15.7109375" bestFit="1" customWidth="1"/>
    <col min="13058" max="13058" width="4.28515625" bestFit="1" customWidth="1"/>
    <col min="13059" max="13059" width="89.5703125" bestFit="1" customWidth="1"/>
    <col min="13060" max="13060" width="9.5703125" bestFit="1" customWidth="1"/>
    <col min="13061" max="13061" width="8.5703125" bestFit="1" customWidth="1"/>
    <col min="13062" max="13062" width="9.28515625" bestFit="1" customWidth="1"/>
    <col min="13063" max="13063" width="10.28515625" bestFit="1" customWidth="1"/>
    <col min="13064" max="13064" width="14.28515625" bestFit="1" customWidth="1"/>
    <col min="13065" max="13065" width="11.7109375" bestFit="1" customWidth="1"/>
    <col min="13068" max="13068" width="21" bestFit="1" customWidth="1"/>
    <col min="13069" max="13069" width="30" bestFit="1" customWidth="1"/>
    <col min="13070" max="13070" width="15.7109375" bestFit="1" customWidth="1"/>
    <col min="13314" max="13314" width="4.28515625" bestFit="1" customWidth="1"/>
    <col min="13315" max="13315" width="89.5703125" bestFit="1" customWidth="1"/>
    <col min="13316" max="13316" width="9.5703125" bestFit="1" customWidth="1"/>
    <col min="13317" max="13317" width="8.5703125" bestFit="1" customWidth="1"/>
    <col min="13318" max="13318" width="9.28515625" bestFit="1" customWidth="1"/>
    <col min="13319" max="13319" width="10.28515625" bestFit="1" customWidth="1"/>
    <col min="13320" max="13320" width="14.28515625" bestFit="1" customWidth="1"/>
    <col min="13321" max="13321" width="11.7109375" bestFit="1" customWidth="1"/>
    <col min="13324" max="13324" width="21" bestFit="1" customWidth="1"/>
    <col min="13325" max="13325" width="30" bestFit="1" customWidth="1"/>
    <col min="13326" max="13326" width="15.7109375" bestFit="1" customWidth="1"/>
    <col min="13570" max="13570" width="4.28515625" bestFit="1" customWidth="1"/>
    <col min="13571" max="13571" width="89.5703125" bestFit="1" customWidth="1"/>
    <col min="13572" max="13572" width="9.5703125" bestFit="1" customWidth="1"/>
    <col min="13573" max="13573" width="8.5703125" bestFit="1" customWidth="1"/>
    <col min="13574" max="13574" width="9.28515625" bestFit="1" customWidth="1"/>
    <col min="13575" max="13575" width="10.28515625" bestFit="1" customWidth="1"/>
    <col min="13576" max="13576" width="14.28515625" bestFit="1" customWidth="1"/>
    <col min="13577" max="13577" width="11.7109375" bestFit="1" customWidth="1"/>
    <col min="13580" max="13580" width="21" bestFit="1" customWidth="1"/>
    <col min="13581" max="13581" width="30" bestFit="1" customWidth="1"/>
    <col min="13582" max="13582" width="15.7109375" bestFit="1" customWidth="1"/>
    <col min="13826" max="13826" width="4.28515625" bestFit="1" customWidth="1"/>
    <col min="13827" max="13827" width="89.5703125" bestFit="1" customWidth="1"/>
    <col min="13828" max="13828" width="9.5703125" bestFit="1" customWidth="1"/>
    <col min="13829" max="13829" width="8.5703125" bestFit="1" customWidth="1"/>
    <col min="13830" max="13830" width="9.28515625" bestFit="1" customWidth="1"/>
    <col min="13831" max="13831" width="10.28515625" bestFit="1" customWidth="1"/>
    <col min="13832" max="13832" width="14.28515625" bestFit="1" customWidth="1"/>
    <col min="13833" max="13833" width="11.7109375" bestFit="1" customWidth="1"/>
    <col min="13836" max="13836" width="21" bestFit="1" customWidth="1"/>
    <col min="13837" max="13837" width="30" bestFit="1" customWidth="1"/>
    <col min="13838" max="13838" width="15.7109375" bestFit="1" customWidth="1"/>
    <col min="14082" max="14082" width="4.28515625" bestFit="1" customWidth="1"/>
    <col min="14083" max="14083" width="89.5703125" bestFit="1" customWidth="1"/>
    <col min="14084" max="14084" width="9.5703125" bestFit="1" customWidth="1"/>
    <col min="14085" max="14085" width="8.5703125" bestFit="1" customWidth="1"/>
    <col min="14086" max="14086" width="9.28515625" bestFit="1" customWidth="1"/>
    <col min="14087" max="14087" width="10.28515625" bestFit="1" customWidth="1"/>
    <col min="14088" max="14088" width="14.28515625" bestFit="1" customWidth="1"/>
    <col min="14089" max="14089" width="11.7109375" bestFit="1" customWidth="1"/>
    <col min="14092" max="14092" width="21" bestFit="1" customWidth="1"/>
    <col min="14093" max="14093" width="30" bestFit="1" customWidth="1"/>
    <col min="14094" max="14094" width="15.7109375" bestFit="1" customWidth="1"/>
    <col min="14338" max="14338" width="4.28515625" bestFit="1" customWidth="1"/>
    <col min="14339" max="14339" width="89.5703125" bestFit="1" customWidth="1"/>
    <col min="14340" max="14340" width="9.5703125" bestFit="1" customWidth="1"/>
    <col min="14341" max="14341" width="8.5703125" bestFit="1" customWidth="1"/>
    <col min="14342" max="14342" width="9.28515625" bestFit="1" customWidth="1"/>
    <col min="14343" max="14343" width="10.28515625" bestFit="1" customWidth="1"/>
    <col min="14344" max="14344" width="14.28515625" bestFit="1" customWidth="1"/>
    <col min="14345" max="14345" width="11.7109375" bestFit="1" customWidth="1"/>
    <col min="14348" max="14348" width="21" bestFit="1" customWidth="1"/>
    <col min="14349" max="14349" width="30" bestFit="1" customWidth="1"/>
    <col min="14350" max="14350" width="15.7109375" bestFit="1" customWidth="1"/>
    <col min="14594" max="14594" width="4.28515625" bestFit="1" customWidth="1"/>
    <col min="14595" max="14595" width="89.5703125" bestFit="1" customWidth="1"/>
    <col min="14596" max="14596" width="9.5703125" bestFit="1" customWidth="1"/>
    <col min="14597" max="14597" width="8.5703125" bestFit="1" customWidth="1"/>
    <col min="14598" max="14598" width="9.28515625" bestFit="1" customWidth="1"/>
    <col min="14599" max="14599" width="10.28515625" bestFit="1" customWidth="1"/>
    <col min="14600" max="14600" width="14.28515625" bestFit="1" customWidth="1"/>
    <col min="14601" max="14601" width="11.7109375" bestFit="1" customWidth="1"/>
    <col min="14604" max="14604" width="21" bestFit="1" customWidth="1"/>
    <col min="14605" max="14605" width="30" bestFit="1" customWidth="1"/>
    <col min="14606" max="14606" width="15.7109375" bestFit="1" customWidth="1"/>
    <col min="14850" max="14850" width="4.28515625" bestFit="1" customWidth="1"/>
    <col min="14851" max="14851" width="89.5703125" bestFit="1" customWidth="1"/>
    <col min="14852" max="14852" width="9.5703125" bestFit="1" customWidth="1"/>
    <col min="14853" max="14853" width="8.5703125" bestFit="1" customWidth="1"/>
    <col min="14854" max="14854" width="9.28515625" bestFit="1" customWidth="1"/>
    <col min="14855" max="14855" width="10.28515625" bestFit="1" customWidth="1"/>
    <col min="14856" max="14856" width="14.28515625" bestFit="1" customWidth="1"/>
    <col min="14857" max="14857" width="11.7109375" bestFit="1" customWidth="1"/>
    <col min="14860" max="14860" width="21" bestFit="1" customWidth="1"/>
    <col min="14861" max="14861" width="30" bestFit="1" customWidth="1"/>
    <col min="14862" max="14862" width="15.7109375" bestFit="1" customWidth="1"/>
    <col min="15106" max="15106" width="4.28515625" bestFit="1" customWidth="1"/>
    <col min="15107" max="15107" width="89.5703125" bestFit="1" customWidth="1"/>
    <col min="15108" max="15108" width="9.5703125" bestFit="1" customWidth="1"/>
    <col min="15109" max="15109" width="8.5703125" bestFit="1" customWidth="1"/>
    <col min="15110" max="15110" width="9.28515625" bestFit="1" customWidth="1"/>
    <col min="15111" max="15111" width="10.28515625" bestFit="1" customWidth="1"/>
    <col min="15112" max="15112" width="14.28515625" bestFit="1" customWidth="1"/>
    <col min="15113" max="15113" width="11.7109375" bestFit="1" customWidth="1"/>
    <col min="15116" max="15116" width="21" bestFit="1" customWidth="1"/>
    <col min="15117" max="15117" width="30" bestFit="1" customWidth="1"/>
    <col min="15118" max="15118" width="15.7109375" bestFit="1" customWidth="1"/>
    <col min="15362" max="15362" width="4.28515625" bestFit="1" customWidth="1"/>
    <col min="15363" max="15363" width="89.5703125" bestFit="1" customWidth="1"/>
    <col min="15364" max="15364" width="9.5703125" bestFit="1" customWidth="1"/>
    <col min="15365" max="15365" width="8.5703125" bestFit="1" customWidth="1"/>
    <col min="15366" max="15366" width="9.28515625" bestFit="1" customWidth="1"/>
    <col min="15367" max="15367" width="10.28515625" bestFit="1" customWidth="1"/>
    <col min="15368" max="15368" width="14.28515625" bestFit="1" customWidth="1"/>
    <col min="15369" max="15369" width="11.7109375" bestFit="1" customWidth="1"/>
    <col min="15372" max="15372" width="21" bestFit="1" customWidth="1"/>
    <col min="15373" max="15373" width="30" bestFit="1" customWidth="1"/>
    <col min="15374" max="15374" width="15.7109375" bestFit="1" customWidth="1"/>
    <col min="15618" max="15618" width="4.28515625" bestFit="1" customWidth="1"/>
    <col min="15619" max="15619" width="89.5703125" bestFit="1" customWidth="1"/>
    <col min="15620" max="15620" width="9.5703125" bestFit="1" customWidth="1"/>
    <col min="15621" max="15621" width="8.5703125" bestFit="1" customWidth="1"/>
    <col min="15622" max="15622" width="9.28515625" bestFit="1" customWidth="1"/>
    <col min="15623" max="15623" width="10.28515625" bestFit="1" customWidth="1"/>
    <col min="15624" max="15624" width="14.28515625" bestFit="1" customWidth="1"/>
    <col min="15625" max="15625" width="11.7109375" bestFit="1" customWidth="1"/>
    <col min="15628" max="15628" width="21" bestFit="1" customWidth="1"/>
    <col min="15629" max="15629" width="30" bestFit="1" customWidth="1"/>
    <col min="15630" max="15630" width="15.7109375" bestFit="1" customWidth="1"/>
    <col min="15874" max="15874" width="4.28515625" bestFit="1" customWidth="1"/>
    <col min="15875" max="15875" width="89.5703125" bestFit="1" customWidth="1"/>
    <col min="15876" max="15876" width="9.5703125" bestFit="1" customWidth="1"/>
    <col min="15877" max="15877" width="8.5703125" bestFit="1" customWidth="1"/>
    <col min="15878" max="15878" width="9.28515625" bestFit="1" customWidth="1"/>
    <col min="15879" max="15879" width="10.28515625" bestFit="1" customWidth="1"/>
    <col min="15880" max="15880" width="14.28515625" bestFit="1" customWidth="1"/>
    <col min="15881" max="15881" width="11.7109375" bestFit="1" customWidth="1"/>
    <col min="15884" max="15884" width="21" bestFit="1" customWidth="1"/>
    <col min="15885" max="15885" width="30" bestFit="1" customWidth="1"/>
    <col min="15886" max="15886" width="15.7109375" bestFit="1" customWidth="1"/>
    <col min="16130" max="16130" width="4.28515625" bestFit="1" customWidth="1"/>
    <col min="16131" max="16131" width="89.5703125" bestFit="1" customWidth="1"/>
    <col min="16132" max="16132" width="9.5703125" bestFit="1" customWidth="1"/>
    <col min="16133" max="16133" width="8.5703125" bestFit="1" customWidth="1"/>
    <col min="16134" max="16134" width="9.28515625" bestFit="1" customWidth="1"/>
    <col min="16135" max="16135" width="10.28515625" bestFit="1" customWidth="1"/>
    <col min="16136" max="16136" width="14.28515625" bestFit="1" customWidth="1"/>
    <col min="16137" max="16137" width="11.7109375" bestFit="1" customWidth="1"/>
    <col min="16140" max="16140" width="21" bestFit="1" customWidth="1"/>
    <col min="16141" max="16141" width="30" bestFit="1" customWidth="1"/>
    <col min="16142" max="16142" width="15.7109375" bestFit="1" customWidth="1"/>
  </cols>
  <sheetData>
    <row r="1" spans="1:14" ht="144.75" customHeight="1" x14ac:dyDescent="0.25">
      <c r="A1" s="169" t="s">
        <v>239</v>
      </c>
      <c r="B1" s="170"/>
      <c r="C1" s="170"/>
      <c r="D1" s="170"/>
      <c r="E1" s="170"/>
      <c r="F1" s="170"/>
      <c r="G1" s="171"/>
      <c r="H1" s="57"/>
    </row>
    <row r="2" spans="1:14" ht="63" customHeight="1" x14ac:dyDescent="0.25">
      <c r="A2" s="56" t="s">
        <v>45</v>
      </c>
      <c r="B2" s="56" t="str">
        <f>'[2]Original Items Condensed'!C8</f>
        <v>Code Number</v>
      </c>
      <c r="C2" s="56" t="s">
        <v>44</v>
      </c>
      <c r="D2" s="116" t="s">
        <v>43</v>
      </c>
      <c r="E2" s="116" t="s">
        <v>42</v>
      </c>
      <c r="F2" s="117" t="s">
        <v>41</v>
      </c>
      <c r="G2" s="117" t="s">
        <v>40</v>
      </c>
      <c r="H2" s="55"/>
      <c r="I2" s="55"/>
    </row>
    <row r="3" spans="1:14" x14ac:dyDescent="0.25">
      <c r="A3" s="51">
        <v>1</v>
      </c>
      <c r="B3" s="52">
        <v>20200100</v>
      </c>
      <c r="C3" s="51" t="s">
        <v>114</v>
      </c>
      <c r="D3" s="51" t="s">
        <v>226</v>
      </c>
      <c r="E3" s="51">
        <v>820</v>
      </c>
      <c r="F3" s="59"/>
      <c r="G3" s="50">
        <f t="shared" ref="G3:G34" si="0">E3*F3</f>
        <v>0</v>
      </c>
      <c r="H3" s="47"/>
      <c r="I3" s="47"/>
    </row>
    <row r="4" spans="1:14" x14ac:dyDescent="0.25">
      <c r="A4" s="51">
        <v>2</v>
      </c>
      <c r="B4" s="52" t="s">
        <v>78</v>
      </c>
      <c r="C4" s="51" t="s">
        <v>115</v>
      </c>
      <c r="D4" s="51" t="s">
        <v>227</v>
      </c>
      <c r="E4" s="51">
        <v>0</v>
      </c>
      <c r="F4" s="59"/>
      <c r="G4" s="50">
        <f t="shared" si="0"/>
        <v>0</v>
      </c>
      <c r="H4" s="47"/>
      <c r="I4" s="47"/>
      <c r="N4" s="54"/>
    </row>
    <row r="5" spans="1:14" x14ac:dyDescent="0.25">
      <c r="A5" s="51">
        <v>3</v>
      </c>
      <c r="B5" s="52">
        <v>20100110</v>
      </c>
      <c r="C5" s="51" t="s">
        <v>116</v>
      </c>
      <c r="D5" s="51" t="s">
        <v>227</v>
      </c>
      <c r="E5" s="51">
        <v>24</v>
      </c>
      <c r="F5" s="59"/>
      <c r="G5" s="50">
        <f t="shared" si="0"/>
        <v>0</v>
      </c>
      <c r="H5" s="47"/>
      <c r="I5" s="47"/>
      <c r="N5" s="54"/>
    </row>
    <row r="6" spans="1:14" x14ac:dyDescent="0.25">
      <c r="A6" s="51">
        <v>4</v>
      </c>
      <c r="B6" s="52" t="s">
        <v>78</v>
      </c>
      <c r="C6" s="51" t="s">
        <v>117</v>
      </c>
      <c r="D6" s="51" t="s">
        <v>228</v>
      </c>
      <c r="E6" s="51">
        <v>5</v>
      </c>
      <c r="F6" s="59"/>
      <c r="G6" s="50">
        <f t="shared" si="0"/>
        <v>0</v>
      </c>
      <c r="H6" s="47"/>
      <c r="I6" s="47"/>
      <c r="N6" s="54"/>
    </row>
    <row r="7" spans="1:14" x14ac:dyDescent="0.25">
      <c r="A7" s="51">
        <v>5</v>
      </c>
      <c r="B7" s="52">
        <v>20800150</v>
      </c>
      <c r="C7" s="51" t="s">
        <v>118</v>
      </c>
      <c r="D7" s="51" t="s">
        <v>226</v>
      </c>
      <c r="E7" s="51">
        <v>215</v>
      </c>
      <c r="F7" s="59"/>
      <c r="G7" s="50">
        <f t="shared" si="0"/>
        <v>0</v>
      </c>
      <c r="H7" s="47"/>
      <c r="I7" s="47"/>
      <c r="N7" s="54"/>
    </row>
    <row r="8" spans="1:14" x14ac:dyDescent="0.25">
      <c r="A8" s="51">
        <v>6</v>
      </c>
      <c r="B8" s="52">
        <v>21101615</v>
      </c>
      <c r="C8" s="51" t="s">
        <v>119</v>
      </c>
      <c r="D8" s="51" t="s">
        <v>229</v>
      </c>
      <c r="E8" s="51">
        <v>675</v>
      </c>
      <c r="F8" s="59"/>
      <c r="G8" s="50">
        <f t="shared" si="0"/>
        <v>0</v>
      </c>
      <c r="H8" s="47"/>
      <c r="I8" s="47"/>
      <c r="N8" s="54"/>
    </row>
    <row r="9" spans="1:14" x14ac:dyDescent="0.25">
      <c r="A9" s="51">
        <v>7</v>
      </c>
      <c r="B9" s="52">
        <v>25200110</v>
      </c>
      <c r="C9" s="51" t="s">
        <v>120</v>
      </c>
      <c r="D9" s="51" t="s">
        <v>229</v>
      </c>
      <c r="E9" s="51">
        <v>675</v>
      </c>
      <c r="F9" s="59"/>
      <c r="G9" s="50">
        <f t="shared" si="0"/>
        <v>0</v>
      </c>
      <c r="H9" s="47"/>
      <c r="I9" s="47"/>
      <c r="N9" s="54"/>
    </row>
    <row r="10" spans="1:14" x14ac:dyDescent="0.25">
      <c r="A10" s="51">
        <v>8</v>
      </c>
      <c r="B10" s="52" t="s">
        <v>78</v>
      </c>
      <c r="C10" s="51" t="s">
        <v>121</v>
      </c>
      <c r="D10" s="51" t="s">
        <v>228</v>
      </c>
      <c r="E10" s="51">
        <v>2</v>
      </c>
      <c r="F10" s="59"/>
      <c r="G10" s="50">
        <f t="shared" si="0"/>
        <v>0</v>
      </c>
      <c r="H10" s="47"/>
      <c r="I10" s="47"/>
      <c r="N10" s="54"/>
    </row>
    <row r="11" spans="1:14" x14ac:dyDescent="0.25">
      <c r="A11" s="51">
        <v>9</v>
      </c>
      <c r="B11" s="52" t="s">
        <v>79</v>
      </c>
      <c r="C11" s="51" t="s">
        <v>122</v>
      </c>
      <c r="D11" s="51" t="s">
        <v>229</v>
      </c>
      <c r="E11" s="51">
        <v>12</v>
      </c>
      <c r="F11" s="59"/>
      <c r="G11" s="50">
        <f t="shared" si="0"/>
        <v>0</v>
      </c>
      <c r="H11" s="47"/>
      <c r="I11" s="47"/>
      <c r="N11" s="54"/>
    </row>
    <row r="12" spans="1:14" x14ac:dyDescent="0.25">
      <c r="A12" s="51">
        <v>10</v>
      </c>
      <c r="B12" s="52">
        <v>31101100</v>
      </c>
      <c r="C12" s="51" t="s">
        <v>123</v>
      </c>
      <c r="D12" s="51" t="s">
        <v>226</v>
      </c>
      <c r="E12" s="51">
        <v>215</v>
      </c>
      <c r="F12" s="59"/>
      <c r="G12" s="50">
        <f t="shared" si="0"/>
        <v>0</v>
      </c>
      <c r="H12" s="47"/>
      <c r="I12" s="47"/>
      <c r="N12" s="54"/>
    </row>
    <row r="13" spans="1:14" x14ac:dyDescent="0.25">
      <c r="A13" s="51">
        <v>11</v>
      </c>
      <c r="B13" s="52">
        <v>35300200</v>
      </c>
      <c r="C13" s="51" t="s">
        <v>124</v>
      </c>
      <c r="D13" s="51" t="s">
        <v>229</v>
      </c>
      <c r="E13" s="51">
        <v>1078</v>
      </c>
      <c r="F13" s="59"/>
      <c r="G13" s="50">
        <f t="shared" si="0"/>
        <v>0</v>
      </c>
      <c r="H13" s="47"/>
      <c r="I13" s="47"/>
    </row>
    <row r="14" spans="1:14" x14ac:dyDescent="0.25">
      <c r="A14" s="51">
        <v>12</v>
      </c>
      <c r="B14" s="52">
        <v>40600290</v>
      </c>
      <c r="C14" s="51" t="s">
        <v>125</v>
      </c>
      <c r="D14" s="51" t="s">
        <v>230</v>
      </c>
      <c r="E14" s="51">
        <v>764</v>
      </c>
      <c r="F14" s="59"/>
      <c r="G14" s="50">
        <f t="shared" si="0"/>
        <v>0</v>
      </c>
      <c r="H14" s="47"/>
      <c r="I14" s="47"/>
    </row>
    <row r="15" spans="1:14" x14ac:dyDescent="0.25">
      <c r="A15" s="51">
        <v>13</v>
      </c>
      <c r="B15" s="52">
        <v>40600525</v>
      </c>
      <c r="C15" s="51" t="s">
        <v>126</v>
      </c>
      <c r="D15" s="51" t="s">
        <v>231</v>
      </c>
      <c r="E15" s="51">
        <v>2</v>
      </c>
      <c r="F15" s="59"/>
      <c r="G15" s="50">
        <f t="shared" si="0"/>
        <v>0</v>
      </c>
      <c r="H15" s="47"/>
      <c r="I15" s="47"/>
    </row>
    <row r="16" spans="1:14" x14ac:dyDescent="0.25">
      <c r="A16" s="51">
        <v>14</v>
      </c>
      <c r="B16" s="52">
        <v>40600635</v>
      </c>
      <c r="C16" s="51" t="s">
        <v>127</v>
      </c>
      <c r="D16" s="51" t="s">
        <v>231</v>
      </c>
      <c r="E16" s="51">
        <v>92</v>
      </c>
      <c r="F16" s="59"/>
      <c r="G16" s="50">
        <f t="shared" si="0"/>
        <v>0</v>
      </c>
      <c r="H16" s="47"/>
      <c r="I16" s="47"/>
    </row>
    <row r="17" spans="1:13" x14ac:dyDescent="0.25">
      <c r="A17" s="51">
        <v>15</v>
      </c>
      <c r="B17" s="52">
        <v>40604060</v>
      </c>
      <c r="C17" s="51" t="s">
        <v>128</v>
      </c>
      <c r="D17" s="51" t="s">
        <v>231</v>
      </c>
      <c r="E17" s="51">
        <v>125</v>
      </c>
      <c r="F17" s="59"/>
      <c r="G17" s="50">
        <f t="shared" si="0"/>
        <v>0</v>
      </c>
      <c r="H17" s="47"/>
      <c r="I17" s="47"/>
    </row>
    <row r="18" spans="1:13" x14ac:dyDescent="0.25">
      <c r="A18" s="51">
        <v>16</v>
      </c>
      <c r="B18" s="52">
        <v>80173</v>
      </c>
      <c r="C18" s="51" t="s">
        <v>129</v>
      </c>
      <c r="D18" s="51" t="s">
        <v>232</v>
      </c>
      <c r="E18" s="51">
        <v>6</v>
      </c>
      <c r="F18" s="59"/>
      <c r="G18" s="50">
        <f t="shared" si="0"/>
        <v>0</v>
      </c>
      <c r="H18" s="47"/>
      <c r="I18" s="47"/>
    </row>
    <row r="19" spans="1:13" x14ac:dyDescent="0.25">
      <c r="A19" s="51">
        <v>17</v>
      </c>
      <c r="B19" s="52" t="s">
        <v>78</v>
      </c>
      <c r="C19" s="51" t="s">
        <v>130</v>
      </c>
      <c r="D19" s="51" t="s">
        <v>233</v>
      </c>
      <c r="E19" s="51">
        <v>388</v>
      </c>
      <c r="F19" s="59"/>
      <c r="G19" s="50">
        <f t="shared" si="0"/>
        <v>0</v>
      </c>
      <c r="H19" s="47"/>
      <c r="I19" s="47"/>
      <c r="M19" s="53"/>
    </row>
    <row r="20" spans="1:13" x14ac:dyDescent="0.25">
      <c r="A20" s="51">
        <v>18</v>
      </c>
      <c r="B20" s="52" t="s">
        <v>80</v>
      </c>
      <c r="C20" s="51" t="s">
        <v>131</v>
      </c>
      <c r="D20" s="51" t="s">
        <v>233</v>
      </c>
      <c r="E20" s="51">
        <v>362</v>
      </c>
      <c r="F20" s="59"/>
      <c r="G20" s="50">
        <f t="shared" si="0"/>
        <v>0</v>
      </c>
      <c r="H20" s="47"/>
      <c r="I20" s="47"/>
      <c r="M20" s="53"/>
    </row>
    <row r="21" spans="1:13" x14ac:dyDescent="0.25">
      <c r="A21" s="51">
        <v>19</v>
      </c>
      <c r="B21" s="52" t="s">
        <v>81</v>
      </c>
      <c r="C21" s="51" t="s">
        <v>132</v>
      </c>
      <c r="D21" s="51" t="s">
        <v>233</v>
      </c>
      <c r="E21" s="51">
        <v>222</v>
      </c>
      <c r="F21" s="59"/>
      <c r="G21" s="50">
        <f t="shared" si="0"/>
        <v>0</v>
      </c>
      <c r="H21" s="47"/>
      <c r="I21" s="47"/>
      <c r="M21" s="53"/>
    </row>
    <row r="22" spans="1:13" x14ac:dyDescent="0.25">
      <c r="A22" s="51">
        <v>20</v>
      </c>
      <c r="B22" s="52" t="s">
        <v>82</v>
      </c>
      <c r="C22" s="51" t="s">
        <v>133</v>
      </c>
      <c r="D22" s="51" t="s">
        <v>233</v>
      </c>
      <c r="E22" s="51">
        <v>72</v>
      </c>
      <c r="F22" s="59"/>
      <c r="G22" s="50">
        <f t="shared" si="0"/>
        <v>0</v>
      </c>
      <c r="H22" s="47"/>
      <c r="I22" s="47"/>
      <c r="M22" s="53"/>
    </row>
    <row r="23" spans="1:13" x14ac:dyDescent="0.25">
      <c r="A23" s="51">
        <v>21</v>
      </c>
      <c r="B23" s="52" t="s">
        <v>83</v>
      </c>
      <c r="C23" s="51" t="s">
        <v>134</v>
      </c>
      <c r="D23" s="51" t="s">
        <v>233</v>
      </c>
      <c r="E23" s="51">
        <v>24</v>
      </c>
      <c r="F23" s="59"/>
      <c r="G23" s="50">
        <f t="shared" si="0"/>
        <v>0</v>
      </c>
      <c r="H23" s="47"/>
      <c r="I23" s="47"/>
    </row>
    <row r="24" spans="1:13" x14ac:dyDescent="0.25">
      <c r="A24" s="51">
        <v>22</v>
      </c>
      <c r="B24" s="52">
        <v>42300400</v>
      </c>
      <c r="C24" s="51" t="s">
        <v>135</v>
      </c>
      <c r="D24" s="51" t="s">
        <v>229</v>
      </c>
      <c r="E24" s="51">
        <v>97</v>
      </c>
      <c r="F24" s="59"/>
      <c r="G24" s="50">
        <f t="shared" si="0"/>
        <v>0</v>
      </c>
      <c r="H24" s="47"/>
      <c r="I24" s="47"/>
    </row>
    <row r="25" spans="1:13" x14ac:dyDescent="0.25">
      <c r="A25" s="51">
        <v>23</v>
      </c>
      <c r="B25" s="52" t="s">
        <v>84</v>
      </c>
      <c r="C25" s="51" t="s">
        <v>136</v>
      </c>
      <c r="D25" s="51" t="s">
        <v>234</v>
      </c>
      <c r="E25" s="51">
        <v>804</v>
      </c>
      <c r="F25" s="59"/>
      <c r="G25" s="50">
        <f t="shared" si="0"/>
        <v>0</v>
      </c>
      <c r="H25" s="47"/>
      <c r="I25" s="47"/>
    </row>
    <row r="26" spans="1:13" x14ac:dyDescent="0.25">
      <c r="A26" s="51">
        <v>24</v>
      </c>
      <c r="B26" s="52">
        <v>60600605</v>
      </c>
      <c r="C26" s="51" t="s">
        <v>137</v>
      </c>
      <c r="D26" s="51" t="s">
        <v>234</v>
      </c>
      <c r="E26" s="51">
        <v>48</v>
      </c>
      <c r="F26" s="59"/>
      <c r="G26" s="50">
        <f t="shared" si="0"/>
        <v>0</v>
      </c>
      <c r="H26" s="47"/>
      <c r="I26" s="47"/>
    </row>
    <row r="27" spans="1:13" x14ac:dyDescent="0.25">
      <c r="A27" s="51">
        <v>25</v>
      </c>
      <c r="B27" s="52" t="s">
        <v>78</v>
      </c>
      <c r="C27" s="51" t="s">
        <v>138</v>
      </c>
      <c r="D27" s="51" t="s">
        <v>231</v>
      </c>
      <c r="E27" s="51">
        <v>40</v>
      </c>
      <c r="F27" s="59"/>
      <c r="G27" s="50">
        <f t="shared" si="0"/>
        <v>0</v>
      </c>
      <c r="H27" s="47"/>
      <c r="I27" s="47"/>
    </row>
    <row r="28" spans="1:13" x14ac:dyDescent="0.25">
      <c r="A28" s="51">
        <v>26</v>
      </c>
      <c r="B28" s="52" t="s">
        <v>78</v>
      </c>
      <c r="C28" s="51" t="s">
        <v>139</v>
      </c>
      <c r="D28" s="51" t="s">
        <v>228</v>
      </c>
      <c r="E28" s="51">
        <v>43</v>
      </c>
      <c r="F28" s="59"/>
      <c r="G28" s="50">
        <f t="shared" si="0"/>
        <v>0</v>
      </c>
      <c r="H28" s="47"/>
      <c r="I28" s="47"/>
    </row>
    <row r="29" spans="1:13" x14ac:dyDescent="0.25">
      <c r="A29" s="51">
        <v>27</v>
      </c>
      <c r="B29" s="52" t="s">
        <v>78</v>
      </c>
      <c r="C29" s="51" t="s">
        <v>140</v>
      </c>
      <c r="D29" s="51" t="s">
        <v>228</v>
      </c>
      <c r="E29" s="51">
        <v>12</v>
      </c>
      <c r="F29" s="59"/>
      <c r="G29" s="50">
        <f t="shared" si="0"/>
        <v>0</v>
      </c>
      <c r="H29" s="47"/>
      <c r="I29" s="47"/>
    </row>
    <row r="30" spans="1:13" x14ac:dyDescent="0.25">
      <c r="A30" s="51">
        <v>28</v>
      </c>
      <c r="B30" s="52" t="s">
        <v>85</v>
      </c>
      <c r="C30" s="51" t="s">
        <v>141</v>
      </c>
      <c r="D30" s="51" t="s">
        <v>229</v>
      </c>
      <c r="E30" s="51">
        <v>97</v>
      </c>
      <c r="F30" s="59"/>
      <c r="G30" s="50">
        <f t="shared" si="0"/>
        <v>0</v>
      </c>
      <c r="H30" s="47"/>
      <c r="I30" s="47"/>
    </row>
    <row r="31" spans="1:13" x14ac:dyDescent="0.25">
      <c r="A31" s="51">
        <v>29</v>
      </c>
      <c r="B31" s="52" t="s">
        <v>78</v>
      </c>
      <c r="C31" s="51" t="s">
        <v>142</v>
      </c>
      <c r="D31" s="51" t="s">
        <v>234</v>
      </c>
      <c r="E31" s="51">
        <v>76</v>
      </c>
      <c r="F31" s="59"/>
      <c r="G31" s="50">
        <f t="shared" si="0"/>
        <v>0</v>
      </c>
      <c r="H31" s="47"/>
      <c r="I31" s="47"/>
    </row>
    <row r="32" spans="1:13" x14ac:dyDescent="0.25">
      <c r="A32" s="51">
        <v>30</v>
      </c>
      <c r="B32" s="52" t="s">
        <v>78</v>
      </c>
      <c r="C32" s="51" t="s">
        <v>143</v>
      </c>
      <c r="D32" s="51" t="s">
        <v>229</v>
      </c>
      <c r="E32" s="51">
        <v>97</v>
      </c>
      <c r="F32" s="59"/>
      <c r="G32" s="50">
        <f t="shared" si="0"/>
        <v>0</v>
      </c>
      <c r="H32" s="47"/>
      <c r="I32" s="47"/>
    </row>
    <row r="33" spans="1:9" x14ac:dyDescent="0.25">
      <c r="A33" s="51">
        <v>31</v>
      </c>
      <c r="B33" s="52" t="s">
        <v>78</v>
      </c>
      <c r="C33" s="51" t="s">
        <v>144</v>
      </c>
      <c r="D33" s="51" t="s">
        <v>233</v>
      </c>
      <c r="E33" s="51">
        <v>946</v>
      </c>
      <c r="F33" s="59"/>
      <c r="G33" s="50">
        <f t="shared" si="0"/>
        <v>0</v>
      </c>
      <c r="H33" s="47"/>
      <c r="I33" s="47"/>
    </row>
    <row r="34" spans="1:9" x14ac:dyDescent="0.25">
      <c r="A34" s="51">
        <v>32</v>
      </c>
      <c r="B34" s="52" t="s">
        <v>86</v>
      </c>
      <c r="C34" s="51" t="s">
        <v>145</v>
      </c>
      <c r="D34" s="51" t="s">
        <v>229</v>
      </c>
      <c r="E34" s="51">
        <v>0</v>
      </c>
      <c r="F34" s="59"/>
      <c r="G34" s="50">
        <f t="shared" si="0"/>
        <v>0</v>
      </c>
      <c r="H34" s="47"/>
      <c r="I34" s="47"/>
    </row>
    <row r="35" spans="1:9" x14ac:dyDescent="0.25">
      <c r="A35" s="51">
        <v>33</v>
      </c>
      <c r="B35" s="52">
        <v>44000200</v>
      </c>
      <c r="C35" s="51" t="s">
        <v>146</v>
      </c>
      <c r="D35" s="51" t="s">
        <v>229</v>
      </c>
      <c r="E35" s="51">
        <v>1050</v>
      </c>
      <c r="F35" s="59"/>
      <c r="G35" s="50">
        <f t="shared" ref="G35:G114" si="1">E35*F35</f>
        <v>0</v>
      </c>
      <c r="H35" s="47"/>
      <c r="I35" s="47"/>
    </row>
    <row r="36" spans="1:9" x14ac:dyDescent="0.25">
      <c r="A36" s="51">
        <v>34</v>
      </c>
      <c r="B36" s="52">
        <v>44000300</v>
      </c>
      <c r="C36" s="51" t="s">
        <v>147</v>
      </c>
      <c r="D36" s="51" t="s">
        <v>234</v>
      </c>
      <c r="E36" s="51">
        <v>42</v>
      </c>
      <c r="F36" s="59"/>
      <c r="G36" s="50">
        <f t="shared" si="1"/>
        <v>0</v>
      </c>
      <c r="H36" s="47"/>
      <c r="I36" s="47"/>
    </row>
    <row r="37" spans="1:9" x14ac:dyDescent="0.25">
      <c r="A37" s="51">
        <v>35</v>
      </c>
      <c r="B37" s="52">
        <v>44000500</v>
      </c>
      <c r="C37" s="51" t="s">
        <v>148</v>
      </c>
      <c r="D37" s="51" t="s">
        <v>234</v>
      </c>
      <c r="E37" s="51">
        <v>173</v>
      </c>
      <c r="F37" s="59"/>
      <c r="G37" s="50">
        <f t="shared" si="1"/>
        <v>0</v>
      </c>
      <c r="H37" s="47"/>
      <c r="I37" s="47"/>
    </row>
    <row r="38" spans="1:9" x14ac:dyDescent="0.25">
      <c r="A38" s="51">
        <v>36</v>
      </c>
      <c r="B38" s="52" t="s">
        <v>78</v>
      </c>
      <c r="C38" s="51" t="s">
        <v>149</v>
      </c>
      <c r="D38" s="51" t="s">
        <v>228</v>
      </c>
      <c r="E38" s="51">
        <v>2</v>
      </c>
      <c r="F38" s="59"/>
      <c r="G38" s="50">
        <f t="shared" si="1"/>
        <v>0</v>
      </c>
      <c r="H38" s="47"/>
      <c r="I38" s="47"/>
    </row>
    <row r="39" spans="1:9" x14ac:dyDescent="0.25">
      <c r="A39" s="51">
        <v>37</v>
      </c>
      <c r="B39" s="52" t="s">
        <v>78</v>
      </c>
      <c r="C39" s="51" t="s">
        <v>150</v>
      </c>
      <c r="D39" s="51" t="s">
        <v>228</v>
      </c>
      <c r="E39" s="51">
        <v>1</v>
      </c>
      <c r="F39" s="59"/>
      <c r="G39" s="50">
        <f t="shared" si="1"/>
        <v>0</v>
      </c>
      <c r="H39" s="47"/>
      <c r="I39" s="47"/>
    </row>
    <row r="40" spans="1:9" x14ac:dyDescent="0.25">
      <c r="A40" s="51">
        <v>38</v>
      </c>
      <c r="B40" s="52" t="s">
        <v>78</v>
      </c>
      <c r="C40" s="51" t="s">
        <v>151</v>
      </c>
      <c r="D40" s="51" t="s">
        <v>228</v>
      </c>
      <c r="E40" s="51">
        <v>0</v>
      </c>
      <c r="F40" s="59"/>
      <c r="G40" s="50">
        <f t="shared" si="1"/>
        <v>0</v>
      </c>
      <c r="H40" s="47"/>
      <c r="I40" s="47"/>
    </row>
    <row r="41" spans="1:9" x14ac:dyDescent="0.25">
      <c r="A41" s="51">
        <v>39</v>
      </c>
      <c r="B41" s="52" t="s">
        <v>87</v>
      </c>
      <c r="C41" s="51" t="s">
        <v>152</v>
      </c>
      <c r="D41" s="51" t="s">
        <v>228</v>
      </c>
      <c r="E41" s="51">
        <v>2</v>
      </c>
      <c r="F41" s="59"/>
      <c r="G41" s="50">
        <f t="shared" si="1"/>
        <v>0</v>
      </c>
      <c r="H41" s="47"/>
      <c r="I41" s="47"/>
    </row>
    <row r="42" spans="1:9" x14ac:dyDescent="0.25">
      <c r="A42" s="51">
        <v>40</v>
      </c>
      <c r="B42" s="52" t="s">
        <v>88</v>
      </c>
      <c r="C42" s="51" t="s">
        <v>153</v>
      </c>
      <c r="D42" s="51" t="s">
        <v>228</v>
      </c>
      <c r="E42" s="51">
        <v>0</v>
      </c>
      <c r="F42" s="59"/>
      <c r="G42" s="50">
        <f t="shared" si="1"/>
        <v>0</v>
      </c>
      <c r="H42" s="47"/>
      <c r="I42" s="47"/>
    </row>
    <row r="43" spans="1:9" x14ac:dyDescent="0.25">
      <c r="A43" s="51">
        <v>41</v>
      </c>
      <c r="B43" s="52" t="s">
        <v>78</v>
      </c>
      <c r="C43" s="51" t="s">
        <v>154</v>
      </c>
      <c r="D43" s="51" t="s">
        <v>228</v>
      </c>
      <c r="E43" s="51">
        <v>5</v>
      </c>
      <c r="F43" s="59"/>
      <c r="G43" s="50">
        <f t="shared" si="1"/>
        <v>0</v>
      </c>
      <c r="H43" s="47"/>
      <c r="I43" s="47"/>
    </row>
    <row r="44" spans="1:9" x14ac:dyDescent="0.25">
      <c r="A44" s="51">
        <v>42</v>
      </c>
      <c r="B44" s="52" t="s">
        <v>78</v>
      </c>
      <c r="C44" s="51" t="s">
        <v>155</v>
      </c>
      <c r="D44" s="51" t="s">
        <v>234</v>
      </c>
      <c r="E44" s="51">
        <v>0</v>
      </c>
      <c r="F44" s="59"/>
      <c r="G44" s="50">
        <f t="shared" si="1"/>
        <v>0</v>
      </c>
      <c r="H44" s="47"/>
      <c r="I44" s="47"/>
    </row>
    <row r="45" spans="1:9" x14ac:dyDescent="0.25">
      <c r="A45" s="51">
        <v>43</v>
      </c>
      <c r="B45" s="52" t="s">
        <v>78</v>
      </c>
      <c r="C45" s="51" t="s">
        <v>156</v>
      </c>
      <c r="D45" s="51" t="s">
        <v>234</v>
      </c>
      <c r="E45" s="51">
        <v>15</v>
      </c>
      <c r="F45" s="59"/>
      <c r="G45" s="50">
        <f t="shared" si="1"/>
        <v>0</v>
      </c>
      <c r="H45" s="47"/>
      <c r="I45" s="47"/>
    </row>
    <row r="46" spans="1:9" x14ac:dyDescent="0.25">
      <c r="A46" s="51">
        <v>44</v>
      </c>
      <c r="B46" s="52" t="s">
        <v>78</v>
      </c>
      <c r="C46" s="51" t="s">
        <v>157</v>
      </c>
      <c r="D46" s="51" t="s">
        <v>234</v>
      </c>
      <c r="E46" s="51">
        <v>10</v>
      </c>
      <c r="F46" s="59"/>
      <c r="G46" s="50">
        <f t="shared" si="1"/>
        <v>0</v>
      </c>
      <c r="H46" s="47"/>
      <c r="I46" s="47"/>
    </row>
    <row r="47" spans="1:9" x14ac:dyDescent="0.25">
      <c r="A47" s="51">
        <v>45</v>
      </c>
      <c r="B47" s="52" t="s">
        <v>78</v>
      </c>
      <c r="C47" s="51" t="s">
        <v>158</v>
      </c>
      <c r="D47" s="51" t="s">
        <v>234</v>
      </c>
      <c r="E47" s="51">
        <v>0</v>
      </c>
      <c r="F47" s="59"/>
      <c r="G47" s="50">
        <f t="shared" si="1"/>
        <v>0</v>
      </c>
      <c r="H47" s="47"/>
      <c r="I47" s="47"/>
    </row>
    <row r="48" spans="1:9" x14ac:dyDescent="0.25">
      <c r="A48" s="51">
        <v>46</v>
      </c>
      <c r="B48" s="52" t="s">
        <v>78</v>
      </c>
      <c r="C48" s="51" t="s">
        <v>159</v>
      </c>
      <c r="D48" s="51" t="s">
        <v>234</v>
      </c>
      <c r="E48" s="51">
        <v>0</v>
      </c>
      <c r="F48" s="59"/>
      <c r="G48" s="50">
        <f t="shared" si="1"/>
        <v>0</v>
      </c>
      <c r="H48" s="47"/>
      <c r="I48" s="47"/>
    </row>
    <row r="49" spans="1:9" x14ac:dyDescent="0.25">
      <c r="A49" s="51">
        <v>47</v>
      </c>
      <c r="B49" s="52" t="s">
        <v>78</v>
      </c>
      <c r="C49" s="51" t="s">
        <v>160</v>
      </c>
      <c r="D49" s="51" t="s">
        <v>234</v>
      </c>
      <c r="E49" s="51">
        <v>0</v>
      </c>
      <c r="F49" s="59"/>
      <c r="G49" s="50">
        <f t="shared" si="1"/>
        <v>0</v>
      </c>
      <c r="H49" s="47"/>
      <c r="I49" s="47"/>
    </row>
    <row r="50" spans="1:9" x14ac:dyDescent="0.25">
      <c r="A50" s="51">
        <v>48</v>
      </c>
      <c r="B50" s="52" t="s">
        <v>78</v>
      </c>
      <c r="C50" s="51" t="s">
        <v>161</v>
      </c>
      <c r="D50" s="51" t="s">
        <v>234</v>
      </c>
      <c r="E50" s="51">
        <v>150</v>
      </c>
      <c r="F50" s="59"/>
      <c r="G50" s="50">
        <f t="shared" si="1"/>
        <v>0</v>
      </c>
      <c r="H50" s="47"/>
      <c r="I50" s="47"/>
    </row>
    <row r="51" spans="1:9" x14ac:dyDescent="0.25">
      <c r="A51" s="51">
        <v>49</v>
      </c>
      <c r="B51" s="52" t="s">
        <v>78</v>
      </c>
      <c r="C51" s="51" t="s">
        <v>162</v>
      </c>
      <c r="D51" s="51" t="s">
        <v>234</v>
      </c>
      <c r="E51" s="51">
        <v>50</v>
      </c>
      <c r="F51" s="59"/>
      <c r="G51" s="50">
        <f t="shared" si="1"/>
        <v>0</v>
      </c>
      <c r="H51" s="47"/>
      <c r="I51" s="47"/>
    </row>
    <row r="52" spans="1:9" x14ac:dyDescent="0.25">
      <c r="A52" s="51">
        <v>50</v>
      </c>
      <c r="B52" s="52" t="s">
        <v>78</v>
      </c>
      <c r="C52" s="51" t="s">
        <v>163</v>
      </c>
      <c r="D52" s="51" t="s">
        <v>234</v>
      </c>
      <c r="E52" s="51">
        <v>440</v>
      </c>
      <c r="F52" s="59"/>
      <c r="G52" s="50">
        <f t="shared" si="1"/>
        <v>0</v>
      </c>
      <c r="H52" s="47"/>
      <c r="I52" s="47"/>
    </row>
    <row r="53" spans="1:9" x14ac:dyDescent="0.25">
      <c r="A53" s="51">
        <v>51</v>
      </c>
      <c r="B53" s="52" t="s">
        <v>78</v>
      </c>
      <c r="C53" s="51" t="s">
        <v>164</v>
      </c>
      <c r="D53" s="51" t="s">
        <v>235</v>
      </c>
      <c r="E53" s="51">
        <v>2</v>
      </c>
      <c r="F53" s="59"/>
      <c r="G53" s="50">
        <f t="shared" si="1"/>
        <v>0</v>
      </c>
      <c r="H53" s="47"/>
      <c r="I53" s="47"/>
    </row>
    <row r="54" spans="1:9" x14ac:dyDescent="0.25">
      <c r="A54" s="51">
        <v>52</v>
      </c>
      <c r="B54" s="52">
        <v>78000400</v>
      </c>
      <c r="C54" s="51" t="s">
        <v>165</v>
      </c>
      <c r="D54" s="51" t="s">
        <v>234</v>
      </c>
      <c r="E54" s="51">
        <v>56</v>
      </c>
      <c r="F54" s="59"/>
      <c r="G54" s="50">
        <f t="shared" si="1"/>
        <v>0</v>
      </c>
      <c r="H54" s="47"/>
      <c r="I54" s="47"/>
    </row>
    <row r="55" spans="1:9" x14ac:dyDescent="0.25">
      <c r="A55" s="51">
        <v>53</v>
      </c>
      <c r="B55" s="52">
        <v>78000650</v>
      </c>
      <c r="C55" s="51" t="s">
        <v>166</v>
      </c>
      <c r="D55" s="51" t="s">
        <v>234</v>
      </c>
      <c r="E55" s="51">
        <v>14</v>
      </c>
      <c r="F55" s="59"/>
      <c r="G55" s="50">
        <f t="shared" si="1"/>
        <v>0</v>
      </c>
      <c r="H55" s="47"/>
      <c r="I55" s="47"/>
    </row>
    <row r="56" spans="1:9" x14ac:dyDescent="0.25">
      <c r="A56" s="51">
        <v>54</v>
      </c>
      <c r="B56" s="52" t="s">
        <v>89</v>
      </c>
      <c r="C56" s="51" t="s">
        <v>167</v>
      </c>
      <c r="D56" s="51" t="s">
        <v>233</v>
      </c>
      <c r="E56" s="51">
        <v>6</v>
      </c>
      <c r="F56" s="59"/>
      <c r="G56" s="50">
        <f t="shared" si="1"/>
        <v>0</v>
      </c>
      <c r="H56" s="47"/>
      <c r="I56" s="47"/>
    </row>
    <row r="57" spans="1:9" x14ac:dyDescent="0.25">
      <c r="A57" s="51">
        <v>55</v>
      </c>
      <c r="B57" s="52" t="s">
        <v>90</v>
      </c>
      <c r="C57" s="51" t="s">
        <v>168</v>
      </c>
      <c r="D57" s="51" t="s">
        <v>233</v>
      </c>
      <c r="E57" s="51">
        <v>7</v>
      </c>
      <c r="F57" s="59"/>
      <c r="G57" s="50">
        <f t="shared" si="1"/>
        <v>0</v>
      </c>
      <c r="H57" s="47"/>
      <c r="I57" s="47"/>
    </row>
    <row r="58" spans="1:9" x14ac:dyDescent="0.25">
      <c r="A58" s="51">
        <v>56</v>
      </c>
      <c r="B58" s="52" t="s">
        <v>78</v>
      </c>
      <c r="C58" s="51" t="s">
        <v>169</v>
      </c>
      <c r="D58" s="51" t="s">
        <v>228</v>
      </c>
      <c r="E58" s="51">
        <v>1</v>
      </c>
      <c r="F58" s="59"/>
      <c r="G58" s="50">
        <f t="shared" si="1"/>
        <v>0</v>
      </c>
      <c r="H58" s="47"/>
      <c r="I58" s="47"/>
    </row>
    <row r="59" spans="1:9" x14ac:dyDescent="0.25">
      <c r="A59" s="51">
        <v>57</v>
      </c>
      <c r="B59" s="52" t="s">
        <v>91</v>
      </c>
      <c r="C59" s="51" t="s">
        <v>170</v>
      </c>
      <c r="D59" s="51" t="s">
        <v>228</v>
      </c>
      <c r="E59" s="51">
        <v>4</v>
      </c>
      <c r="F59" s="59"/>
      <c r="G59" s="50">
        <f t="shared" si="1"/>
        <v>0</v>
      </c>
      <c r="H59" s="47"/>
      <c r="I59" s="47"/>
    </row>
    <row r="60" spans="1:9" x14ac:dyDescent="0.25">
      <c r="A60" s="51">
        <v>58</v>
      </c>
      <c r="B60" s="52" t="s">
        <v>78</v>
      </c>
      <c r="C60" s="51" t="s">
        <v>171</v>
      </c>
      <c r="D60" s="51" t="s">
        <v>228</v>
      </c>
      <c r="E60" s="51">
        <v>0</v>
      </c>
      <c r="F60" s="59"/>
      <c r="G60" s="50">
        <f t="shared" si="1"/>
        <v>0</v>
      </c>
      <c r="H60" s="47"/>
      <c r="I60" s="47"/>
    </row>
    <row r="61" spans="1:9" x14ac:dyDescent="0.25">
      <c r="A61" s="51">
        <v>59</v>
      </c>
      <c r="B61" s="52" t="s">
        <v>78</v>
      </c>
      <c r="C61" s="51" t="s">
        <v>172</v>
      </c>
      <c r="D61" s="51" t="s">
        <v>234</v>
      </c>
      <c r="E61" s="51">
        <v>40</v>
      </c>
      <c r="F61" s="59"/>
      <c r="G61" s="50">
        <f t="shared" si="1"/>
        <v>0</v>
      </c>
      <c r="H61" s="47"/>
      <c r="I61" s="47"/>
    </row>
    <row r="62" spans="1:9" x14ac:dyDescent="0.25">
      <c r="A62" s="51">
        <v>60</v>
      </c>
      <c r="B62" s="52" t="s">
        <v>78</v>
      </c>
      <c r="C62" s="51" t="s">
        <v>173</v>
      </c>
      <c r="D62" s="51" t="s">
        <v>234</v>
      </c>
      <c r="E62" s="51">
        <v>0</v>
      </c>
      <c r="F62" s="59"/>
      <c r="G62" s="50">
        <f t="shared" si="1"/>
        <v>0</v>
      </c>
      <c r="H62" s="47"/>
      <c r="I62" s="47"/>
    </row>
    <row r="63" spans="1:9" x14ac:dyDescent="0.25">
      <c r="A63" s="51">
        <v>61</v>
      </c>
      <c r="B63" s="52" t="s">
        <v>92</v>
      </c>
      <c r="C63" s="51" t="s">
        <v>174</v>
      </c>
      <c r="D63" s="51" t="s">
        <v>228</v>
      </c>
      <c r="E63" s="51">
        <v>0</v>
      </c>
      <c r="F63" s="59"/>
      <c r="G63" s="50">
        <f t="shared" si="1"/>
        <v>0</v>
      </c>
      <c r="H63" s="47"/>
      <c r="I63" s="47"/>
    </row>
    <row r="64" spans="1:9" x14ac:dyDescent="0.25">
      <c r="A64" s="51">
        <v>62</v>
      </c>
      <c r="B64" s="52" t="s">
        <v>93</v>
      </c>
      <c r="C64" s="51" t="s">
        <v>175</v>
      </c>
      <c r="D64" s="51" t="s">
        <v>228</v>
      </c>
      <c r="E64" s="51">
        <v>0</v>
      </c>
      <c r="F64" s="59"/>
      <c r="G64" s="50">
        <f t="shared" si="1"/>
        <v>0</v>
      </c>
      <c r="H64" s="47"/>
      <c r="I64" s="47"/>
    </row>
    <row r="65" spans="1:9" x14ac:dyDescent="0.25">
      <c r="A65" s="51">
        <v>63</v>
      </c>
      <c r="B65" s="52" t="s">
        <v>94</v>
      </c>
      <c r="C65" s="51" t="s">
        <v>176</v>
      </c>
      <c r="D65" s="51" t="s">
        <v>228</v>
      </c>
      <c r="E65" s="51">
        <v>0</v>
      </c>
      <c r="F65" s="59"/>
      <c r="G65" s="50">
        <f t="shared" si="1"/>
        <v>0</v>
      </c>
      <c r="H65" s="47"/>
      <c r="I65" s="47"/>
    </row>
    <row r="66" spans="1:9" x14ac:dyDescent="0.25">
      <c r="A66" s="51">
        <v>64</v>
      </c>
      <c r="B66" s="52" t="s">
        <v>95</v>
      </c>
      <c r="C66" s="51" t="s">
        <v>177</v>
      </c>
      <c r="D66" s="51" t="s">
        <v>234</v>
      </c>
      <c r="E66" s="51">
        <v>0</v>
      </c>
      <c r="F66" s="59"/>
      <c r="G66" s="50">
        <f t="shared" si="1"/>
        <v>0</v>
      </c>
      <c r="H66" s="47"/>
      <c r="I66" s="47"/>
    </row>
    <row r="67" spans="1:9" x14ac:dyDescent="0.25">
      <c r="A67" s="51">
        <v>65</v>
      </c>
      <c r="B67" s="52" t="s">
        <v>96</v>
      </c>
      <c r="C67" s="51" t="s">
        <v>178</v>
      </c>
      <c r="D67" s="51" t="s">
        <v>234</v>
      </c>
      <c r="E67" s="51">
        <v>0</v>
      </c>
      <c r="F67" s="59"/>
      <c r="G67" s="50">
        <f t="shared" si="1"/>
        <v>0</v>
      </c>
      <c r="H67" s="47"/>
      <c r="I67" s="47"/>
    </row>
    <row r="68" spans="1:9" x14ac:dyDescent="0.25">
      <c r="A68" s="51">
        <v>66</v>
      </c>
      <c r="B68" s="52" t="s">
        <v>97</v>
      </c>
      <c r="C68" s="51" t="s">
        <v>179</v>
      </c>
      <c r="D68" s="51" t="s">
        <v>228</v>
      </c>
      <c r="E68" s="51">
        <v>0</v>
      </c>
      <c r="F68" s="59"/>
      <c r="G68" s="50">
        <f t="shared" si="1"/>
        <v>0</v>
      </c>
      <c r="H68" s="47"/>
      <c r="I68" s="47"/>
    </row>
    <row r="69" spans="1:9" x14ac:dyDescent="0.25">
      <c r="A69" s="51">
        <v>67</v>
      </c>
      <c r="B69" s="52" t="s">
        <v>98</v>
      </c>
      <c r="C69" s="51" t="s">
        <v>180</v>
      </c>
      <c r="D69" s="51" t="s">
        <v>228</v>
      </c>
      <c r="E69" s="51">
        <v>0</v>
      </c>
      <c r="F69" s="59"/>
      <c r="G69" s="50">
        <f t="shared" si="1"/>
        <v>0</v>
      </c>
      <c r="H69" s="47"/>
      <c r="I69" s="47"/>
    </row>
    <row r="70" spans="1:9" x14ac:dyDescent="0.25">
      <c r="A70" s="51">
        <v>68</v>
      </c>
      <c r="B70" s="52" t="s">
        <v>99</v>
      </c>
      <c r="C70" s="51" t="s">
        <v>181</v>
      </c>
      <c r="D70" s="51" t="s">
        <v>228</v>
      </c>
      <c r="E70" s="51">
        <v>0</v>
      </c>
      <c r="F70" s="59"/>
      <c r="G70" s="50">
        <f t="shared" si="1"/>
        <v>0</v>
      </c>
      <c r="H70" s="47"/>
      <c r="I70" s="47"/>
    </row>
    <row r="71" spans="1:9" x14ac:dyDescent="0.25">
      <c r="A71" s="51">
        <v>69</v>
      </c>
      <c r="B71" s="52" t="s">
        <v>100</v>
      </c>
      <c r="C71" s="51" t="s">
        <v>182</v>
      </c>
      <c r="D71" s="51" t="s">
        <v>228</v>
      </c>
      <c r="E71" s="51">
        <v>0</v>
      </c>
      <c r="F71" s="59"/>
      <c r="G71" s="50">
        <f t="shared" si="1"/>
        <v>0</v>
      </c>
      <c r="H71" s="47"/>
      <c r="I71" s="47"/>
    </row>
    <row r="72" spans="1:9" x14ac:dyDescent="0.25">
      <c r="A72" s="51">
        <v>70</v>
      </c>
      <c r="B72" s="52" t="s">
        <v>101</v>
      </c>
      <c r="C72" s="51" t="s">
        <v>183</v>
      </c>
      <c r="D72" s="51" t="s">
        <v>228</v>
      </c>
      <c r="E72" s="51">
        <v>0</v>
      </c>
      <c r="F72" s="59"/>
      <c r="G72" s="50">
        <f t="shared" si="1"/>
        <v>0</v>
      </c>
      <c r="H72" s="47"/>
      <c r="I72" s="47"/>
    </row>
    <row r="73" spans="1:9" x14ac:dyDescent="0.25">
      <c r="A73" s="51">
        <v>71</v>
      </c>
      <c r="B73" s="52" t="s">
        <v>102</v>
      </c>
      <c r="C73" s="51" t="s">
        <v>184</v>
      </c>
      <c r="D73" s="51" t="s">
        <v>228</v>
      </c>
      <c r="E73" s="51">
        <v>0</v>
      </c>
      <c r="F73" s="59"/>
      <c r="G73" s="50">
        <f t="shared" si="1"/>
        <v>0</v>
      </c>
      <c r="H73" s="47"/>
      <c r="I73" s="47"/>
    </row>
    <row r="74" spans="1:9" x14ac:dyDescent="0.25">
      <c r="A74" s="51">
        <v>72</v>
      </c>
      <c r="B74" s="52" t="s">
        <v>103</v>
      </c>
      <c r="C74" s="51" t="s">
        <v>185</v>
      </c>
      <c r="D74" s="51" t="s">
        <v>228</v>
      </c>
      <c r="E74" s="51">
        <v>0</v>
      </c>
      <c r="F74" s="59"/>
      <c r="G74" s="50">
        <f t="shared" si="1"/>
        <v>0</v>
      </c>
      <c r="H74" s="47"/>
      <c r="I74" s="47"/>
    </row>
    <row r="75" spans="1:9" x14ac:dyDescent="0.25">
      <c r="A75" s="51">
        <v>73</v>
      </c>
      <c r="B75" s="52" t="s">
        <v>104</v>
      </c>
      <c r="C75" s="51" t="s">
        <v>186</v>
      </c>
      <c r="D75" s="51" t="s">
        <v>228</v>
      </c>
      <c r="E75" s="51">
        <v>0</v>
      </c>
      <c r="F75" s="59"/>
      <c r="G75" s="50">
        <f t="shared" si="1"/>
        <v>0</v>
      </c>
      <c r="H75" s="47"/>
      <c r="I75" s="47"/>
    </row>
    <row r="76" spans="1:9" x14ac:dyDescent="0.25">
      <c r="A76" s="51">
        <v>74</v>
      </c>
      <c r="B76" s="52" t="s">
        <v>105</v>
      </c>
      <c r="C76" s="51" t="s">
        <v>187</v>
      </c>
      <c r="D76" s="51" t="s">
        <v>228</v>
      </c>
      <c r="E76" s="51">
        <v>0</v>
      </c>
      <c r="F76" s="59"/>
      <c r="G76" s="50">
        <f t="shared" si="1"/>
        <v>0</v>
      </c>
      <c r="H76" s="47"/>
      <c r="I76" s="47"/>
    </row>
    <row r="77" spans="1:9" x14ac:dyDescent="0.25">
      <c r="A77" s="51">
        <v>75</v>
      </c>
      <c r="B77" s="52" t="s">
        <v>106</v>
      </c>
      <c r="C77" s="51" t="s">
        <v>188</v>
      </c>
      <c r="D77" s="51" t="s">
        <v>228</v>
      </c>
      <c r="E77" s="51">
        <v>0</v>
      </c>
      <c r="F77" s="59"/>
      <c r="G77" s="50">
        <f t="shared" si="1"/>
        <v>0</v>
      </c>
      <c r="H77" s="47"/>
      <c r="I77" s="47"/>
    </row>
    <row r="78" spans="1:9" x14ac:dyDescent="0.25">
      <c r="A78" s="51">
        <v>76</v>
      </c>
      <c r="B78" s="52" t="s">
        <v>107</v>
      </c>
      <c r="C78" s="51" t="s">
        <v>189</v>
      </c>
      <c r="D78" s="51" t="s">
        <v>228</v>
      </c>
      <c r="E78" s="51">
        <v>0</v>
      </c>
      <c r="F78" s="59"/>
      <c r="G78" s="50">
        <f t="shared" si="1"/>
        <v>0</v>
      </c>
      <c r="H78" s="47"/>
      <c r="I78" s="47"/>
    </row>
    <row r="79" spans="1:9" x14ac:dyDescent="0.25">
      <c r="A79" s="51">
        <v>77</v>
      </c>
      <c r="B79" s="52" t="s">
        <v>78</v>
      </c>
      <c r="C79" s="51" t="s">
        <v>190</v>
      </c>
      <c r="D79" s="51" t="s">
        <v>228</v>
      </c>
      <c r="E79" s="51">
        <v>0</v>
      </c>
      <c r="F79" s="59"/>
      <c r="G79" s="50">
        <f t="shared" si="1"/>
        <v>0</v>
      </c>
      <c r="H79" s="47"/>
      <c r="I79" s="47"/>
    </row>
    <row r="80" spans="1:9" x14ac:dyDescent="0.25">
      <c r="A80" s="51">
        <v>78</v>
      </c>
      <c r="B80" s="52">
        <v>112</v>
      </c>
      <c r="C80" s="51" t="s">
        <v>191</v>
      </c>
      <c r="D80" s="51" t="s">
        <v>228</v>
      </c>
      <c r="E80" s="51">
        <v>1</v>
      </c>
      <c r="F80" s="59"/>
      <c r="G80" s="50">
        <f t="shared" si="1"/>
        <v>0</v>
      </c>
      <c r="H80" s="47"/>
      <c r="I80" s="47"/>
    </row>
    <row r="81" spans="1:9" x14ac:dyDescent="0.25">
      <c r="A81" s="51">
        <v>79</v>
      </c>
      <c r="B81" s="52">
        <v>132</v>
      </c>
      <c r="C81" s="51" t="s">
        <v>192</v>
      </c>
      <c r="D81" s="51" t="s">
        <v>234</v>
      </c>
      <c r="E81" s="51">
        <v>0</v>
      </c>
      <c r="F81" s="59"/>
      <c r="G81" s="50">
        <f t="shared" si="1"/>
        <v>0</v>
      </c>
      <c r="H81" s="47"/>
      <c r="I81" s="47"/>
    </row>
    <row r="82" spans="1:9" x14ac:dyDescent="0.25">
      <c r="A82" s="51">
        <v>80</v>
      </c>
      <c r="B82" s="52">
        <v>157</v>
      </c>
      <c r="C82" s="51" t="s">
        <v>193</v>
      </c>
      <c r="D82" s="51" t="s">
        <v>228</v>
      </c>
      <c r="E82" s="51">
        <v>4</v>
      </c>
      <c r="F82" s="59"/>
      <c r="G82" s="50">
        <f t="shared" si="1"/>
        <v>0</v>
      </c>
      <c r="H82" s="47"/>
      <c r="I82" s="47"/>
    </row>
    <row r="83" spans="1:9" x14ac:dyDescent="0.25">
      <c r="A83" s="51">
        <v>81</v>
      </c>
      <c r="B83" s="52">
        <v>159</v>
      </c>
      <c r="C83" s="51" t="s">
        <v>194</v>
      </c>
      <c r="D83" s="51" t="s">
        <v>228</v>
      </c>
      <c r="E83" s="51">
        <v>0</v>
      </c>
      <c r="F83" s="59"/>
      <c r="G83" s="50">
        <f t="shared" si="1"/>
        <v>0</v>
      </c>
      <c r="H83" s="47"/>
      <c r="I83" s="47"/>
    </row>
    <row r="84" spans="1:9" x14ac:dyDescent="0.25">
      <c r="A84" s="51">
        <v>82</v>
      </c>
      <c r="B84" s="52" t="s">
        <v>108</v>
      </c>
      <c r="C84" s="51" t="s">
        <v>195</v>
      </c>
      <c r="D84" s="51" t="s">
        <v>234</v>
      </c>
      <c r="E84" s="51">
        <v>305</v>
      </c>
      <c r="F84" s="59"/>
      <c r="G84" s="50">
        <f t="shared" si="1"/>
        <v>0</v>
      </c>
      <c r="H84" s="47"/>
      <c r="I84" s="47"/>
    </row>
    <row r="85" spans="1:9" x14ac:dyDescent="0.25">
      <c r="A85" s="51">
        <v>83</v>
      </c>
      <c r="B85" s="52" t="s">
        <v>109</v>
      </c>
      <c r="C85" s="51" t="s">
        <v>196</v>
      </c>
      <c r="D85" s="51" t="s">
        <v>234</v>
      </c>
      <c r="E85" s="51">
        <v>46</v>
      </c>
      <c r="F85" s="59"/>
      <c r="G85" s="50">
        <f t="shared" si="1"/>
        <v>0</v>
      </c>
      <c r="H85" s="47"/>
      <c r="I85" s="47"/>
    </row>
    <row r="86" spans="1:9" x14ac:dyDescent="0.25">
      <c r="A86" s="51">
        <v>84</v>
      </c>
      <c r="B86" s="52">
        <v>213</v>
      </c>
      <c r="C86" s="51" t="s">
        <v>197</v>
      </c>
      <c r="D86" s="51" t="s">
        <v>228</v>
      </c>
      <c r="E86" s="51">
        <v>0</v>
      </c>
      <c r="F86" s="59"/>
      <c r="G86" s="50">
        <f t="shared" si="1"/>
        <v>0</v>
      </c>
      <c r="H86" s="47"/>
      <c r="I86" s="47"/>
    </row>
    <row r="87" spans="1:9" x14ac:dyDescent="0.25">
      <c r="A87" s="51">
        <v>85</v>
      </c>
      <c r="B87" s="52" t="s">
        <v>110</v>
      </c>
      <c r="C87" s="51" t="s">
        <v>198</v>
      </c>
      <c r="D87" s="51" t="s">
        <v>228</v>
      </c>
      <c r="E87" s="51">
        <v>0</v>
      </c>
      <c r="F87" s="59"/>
      <c r="G87" s="50">
        <f t="shared" si="1"/>
        <v>0</v>
      </c>
      <c r="H87" s="47"/>
      <c r="I87" s="47"/>
    </row>
    <row r="88" spans="1:9" x14ac:dyDescent="0.25">
      <c r="A88" s="51">
        <v>86</v>
      </c>
      <c r="B88" s="52">
        <v>235</v>
      </c>
      <c r="C88" s="51" t="s">
        <v>199</v>
      </c>
      <c r="D88" s="51" t="s">
        <v>228</v>
      </c>
      <c r="E88" s="51">
        <v>0</v>
      </c>
      <c r="F88" s="59"/>
      <c r="G88" s="50">
        <f t="shared" si="1"/>
        <v>0</v>
      </c>
      <c r="H88" s="47"/>
      <c r="I88" s="47"/>
    </row>
    <row r="89" spans="1:9" x14ac:dyDescent="0.25">
      <c r="A89" s="51">
        <v>87</v>
      </c>
      <c r="B89" s="52">
        <v>249</v>
      </c>
      <c r="C89" s="51" t="s">
        <v>200</v>
      </c>
      <c r="D89" s="51" t="s">
        <v>234</v>
      </c>
      <c r="E89" s="51">
        <v>455</v>
      </c>
      <c r="F89" s="59"/>
      <c r="G89" s="50">
        <f t="shared" si="1"/>
        <v>0</v>
      </c>
      <c r="H89" s="47"/>
      <c r="I89" s="47"/>
    </row>
    <row r="90" spans="1:9" x14ac:dyDescent="0.25">
      <c r="A90" s="51">
        <v>88</v>
      </c>
      <c r="B90" s="52">
        <v>265</v>
      </c>
      <c r="C90" s="51" t="s">
        <v>201</v>
      </c>
      <c r="D90" s="51" t="s">
        <v>228</v>
      </c>
      <c r="E90" s="51">
        <v>1</v>
      </c>
      <c r="F90" s="59"/>
      <c r="G90" s="50">
        <f t="shared" si="1"/>
        <v>0</v>
      </c>
      <c r="H90" s="47"/>
      <c r="I90" s="47"/>
    </row>
    <row r="91" spans="1:9" x14ac:dyDescent="0.25">
      <c r="A91" s="51">
        <v>89</v>
      </c>
      <c r="B91" s="52">
        <v>267</v>
      </c>
      <c r="C91" s="51" t="s">
        <v>202</v>
      </c>
      <c r="D91" s="51" t="s">
        <v>228</v>
      </c>
      <c r="E91" s="51">
        <v>1</v>
      </c>
      <c r="F91" s="59"/>
      <c r="G91" s="50">
        <f t="shared" si="1"/>
        <v>0</v>
      </c>
      <c r="H91" s="47"/>
      <c r="I91" s="47"/>
    </row>
    <row r="92" spans="1:9" x14ac:dyDescent="0.25">
      <c r="A92" s="51">
        <v>90</v>
      </c>
      <c r="B92" s="52">
        <v>270</v>
      </c>
      <c r="C92" s="51" t="s">
        <v>203</v>
      </c>
      <c r="D92" s="51" t="s">
        <v>234</v>
      </c>
      <c r="E92" s="51">
        <v>0</v>
      </c>
      <c r="F92" s="59"/>
      <c r="G92" s="50">
        <f t="shared" si="1"/>
        <v>0</v>
      </c>
      <c r="H92" s="47"/>
      <c r="I92" s="47"/>
    </row>
    <row r="93" spans="1:9" x14ac:dyDescent="0.25">
      <c r="A93" s="51">
        <v>91</v>
      </c>
      <c r="B93" s="52">
        <v>502</v>
      </c>
      <c r="C93" s="51" t="s">
        <v>204</v>
      </c>
      <c r="D93" s="51" t="s">
        <v>234</v>
      </c>
      <c r="E93" s="51">
        <v>242</v>
      </c>
      <c r="F93" s="59"/>
      <c r="G93" s="50">
        <f t="shared" si="1"/>
        <v>0</v>
      </c>
      <c r="H93" s="47"/>
      <c r="I93" s="47"/>
    </row>
    <row r="94" spans="1:9" x14ac:dyDescent="0.25">
      <c r="A94" s="51">
        <v>92</v>
      </c>
      <c r="B94" s="52">
        <v>510</v>
      </c>
      <c r="C94" s="51" t="s">
        <v>205</v>
      </c>
      <c r="D94" s="51" t="s">
        <v>228</v>
      </c>
      <c r="E94" s="51">
        <v>2</v>
      </c>
      <c r="F94" s="59"/>
      <c r="G94" s="50">
        <f t="shared" si="1"/>
        <v>0</v>
      </c>
      <c r="H94" s="47"/>
      <c r="I94" s="47"/>
    </row>
    <row r="95" spans="1:9" x14ac:dyDescent="0.25">
      <c r="A95" s="51">
        <v>93</v>
      </c>
      <c r="B95" s="52">
        <v>526</v>
      </c>
      <c r="C95" s="51" t="s">
        <v>206</v>
      </c>
      <c r="D95" s="51" t="s">
        <v>228</v>
      </c>
      <c r="E95" s="51">
        <v>2</v>
      </c>
      <c r="F95" s="59"/>
      <c r="G95" s="50">
        <f t="shared" si="1"/>
        <v>0</v>
      </c>
      <c r="H95" s="47"/>
      <c r="I95" s="47"/>
    </row>
    <row r="96" spans="1:9" x14ac:dyDescent="0.25">
      <c r="A96" s="51">
        <v>94</v>
      </c>
      <c r="B96" s="52">
        <v>529</v>
      </c>
      <c r="C96" s="51" t="s">
        <v>207</v>
      </c>
      <c r="D96" s="51" t="s">
        <v>228</v>
      </c>
      <c r="E96" s="51">
        <v>2</v>
      </c>
      <c r="F96" s="59"/>
      <c r="G96" s="50">
        <f t="shared" si="1"/>
        <v>0</v>
      </c>
      <c r="H96" s="47"/>
      <c r="I96" s="47"/>
    </row>
    <row r="97" spans="1:9" x14ac:dyDescent="0.25">
      <c r="A97" s="51">
        <v>95</v>
      </c>
      <c r="B97" s="52">
        <v>601</v>
      </c>
      <c r="C97" s="51" t="s">
        <v>208</v>
      </c>
      <c r="D97" s="51" t="s">
        <v>228</v>
      </c>
      <c r="E97" s="51">
        <v>2</v>
      </c>
      <c r="F97" s="59"/>
      <c r="G97" s="50">
        <f t="shared" si="1"/>
        <v>0</v>
      </c>
      <c r="H97" s="47"/>
      <c r="I97" s="47"/>
    </row>
    <row r="98" spans="1:9" x14ac:dyDescent="0.25">
      <c r="A98" s="51">
        <v>96</v>
      </c>
      <c r="B98" s="52">
        <v>705</v>
      </c>
      <c r="C98" s="51" t="s">
        <v>209</v>
      </c>
      <c r="D98" s="51" t="s">
        <v>228</v>
      </c>
      <c r="E98" s="51">
        <v>4</v>
      </c>
      <c r="F98" s="59"/>
      <c r="G98" s="50">
        <f t="shared" si="1"/>
        <v>0</v>
      </c>
      <c r="H98" s="47"/>
      <c r="I98" s="47"/>
    </row>
    <row r="99" spans="1:9" x14ac:dyDescent="0.25">
      <c r="A99" s="51">
        <v>97</v>
      </c>
      <c r="B99" s="52" t="s">
        <v>111</v>
      </c>
      <c r="C99" s="51" t="s">
        <v>210</v>
      </c>
      <c r="D99" s="51" t="s">
        <v>228</v>
      </c>
      <c r="E99" s="51">
        <v>0</v>
      </c>
      <c r="F99" s="59"/>
      <c r="G99" s="50">
        <f t="shared" si="1"/>
        <v>0</v>
      </c>
      <c r="H99" s="47"/>
      <c r="I99" s="47"/>
    </row>
    <row r="100" spans="1:9" x14ac:dyDescent="0.25">
      <c r="A100" s="51">
        <v>98</v>
      </c>
      <c r="B100" s="52" t="s">
        <v>112</v>
      </c>
      <c r="C100" s="51" t="s">
        <v>211</v>
      </c>
      <c r="D100" s="51" t="s">
        <v>228</v>
      </c>
      <c r="E100" s="51">
        <v>4</v>
      </c>
      <c r="F100" s="59"/>
      <c r="G100" s="50">
        <f t="shared" si="1"/>
        <v>0</v>
      </c>
      <c r="H100" s="47"/>
      <c r="I100" s="47"/>
    </row>
    <row r="101" spans="1:9" x14ac:dyDescent="0.25">
      <c r="A101" s="51">
        <v>99</v>
      </c>
      <c r="B101" s="52">
        <v>1628</v>
      </c>
      <c r="C101" s="51" t="s">
        <v>212</v>
      </c>
      <c r="D101" s="51" t="s">
        <v>228</v>
      </c>
      <c r="E101" s="51">
        <v>4</v>
      </c>
      <c r="F101" s="59"/>
      <c r="G101" s="50">
        <f t="shared" si="1"/>
        <v>0</v>
      </c>
      <c r="H101" s="47"/>
      <c r="I101" s="47"/>
    </row>
    <row r="102" spans="1:9" x14ac:dyDescent="0.25">
      <c r="A102" s="51">
        <v>100</v>
      </c>
      <c r="B102" s="52">
        <v>2993</v>
      </c>
      <c r="C102" s="51" t="s">
        <v>213</v>
      </c>
      <c r="D102" s="51" t="s">
        <v>228</v>
      </c>
      <c r="E102" s="51">
        <v>4</v>
      </c>
      <c r="F102" s="59"/>
      <c r="G102" s="50">
        <f t="shared" si="1"/>
        <v>0</v>
      </c>
      <c r="H102" s="47"/>
      <c r="I102" s="47"/>
    </row>
    <row r="103" spans="1:9" x14ac:dyDescent="0.25">
      <c r="A103" s="51">
        <v>101</v>
      </c>
      <c r="B103" s="52" t="s">
        <v>78</v>
      </c>
      <c r="C103" s="51" t="s">
        <v>214</v>
      </c>
      <c r="D103" s="51" t="s">
        <v>228</v>
      </c>
      <c r="E103" s="51">
        <v>4</v>
      </c>
      <c r="F103" s="59"/>
      <c r="G103" s="50">
        <f t="shared" si="1"/>
        <v>0</v>
      </c>
      <c r="H103" s="47"/>
      <c r="I103" s="47"/>
    </row>
    <row r="104" spans="1:9" x14ac:dyDescent="0.25">
      <c r="A104" s="51">
        <v>102</v>
      </c>
      <c r="B104" s="52" t="s">
        <v>78</v>
      </c>
      <c r="C104" s="51" t="s">
        <v>215</v>
      </c>
      <c r="D104" s="51" t="s">
        <v>228</v>
      </c>
      <c r="E104" s="51">
        <v>2</v>
      </c>
      <c r="F104" s="59"/>
      <c r="G104" s="50">
        <f t="shared" si="1"/>
        <v>0</v>
      </c>
      <c r="H104" s="47"/>
      <c r="I104" s="47"/>
    </row>
    <row r="105" spans="1:9" x14ac:dyDescent="0.25">
      <c r="A105" s="51">
        <v>103</v>
      </c>
      <c r="B105" s="52" t="s">
        <v>78</v>
      </c>
      <c r="C105" s="51" t="s">
        <v>216</v>
      </c>
      <c r="D105" s="51" t="s">
        <v>236</v>
      </c>
      <c r="E105" s="51">
        <v>1</v>
      </c>
      <c r="F105" s="59"/>
      <c r="G105" s="50">
        <f t="shared" si="1"/>
        <v>0</v>
      </c>
      <c r="H105" s="47"/>
      <c r="I105" s="47"/>
    </row>
    <row r="106" spans="1:9" x14ac:dyDescent="0.25">
      <c r="A106" s="51">
        <v>104</v>
      </c>
      <c r="B106" s="52" t="s">
        <v>113</v>
      </c>
      <c r="C106" s="51" t="s">
        <v>217</v>
      </c>
      <c r="D106" s="51" t="s">
        <v>232</v>
      </c>
      <c r="E106" s="51">
        <v>3</v>
      </c>
      <c r="F106" s="59"/>
      <c r="G106" s="50">
        <f t="shared" si="1"/>
        <v>0</v>
      </c>
      <c r="H106" s="47"/>
      <c r="I106" s="47"/>
    </row>
    <row r="107" spans="1:9" x14ac:dyDescent="0.25">
      <c r="A107" s="51">
        <v>105</v>
      </c>
      <c r="B107" s="52">
        <v>66901001</v>
      </c>
      <c r="C107" s="51" t="s">
        <v>218</v>
      </c>
      <c r="D107" s="51" t="s">
        <v>236</v>
      </c>
      <c r="E107" s="51">
        <v>1</v>
      </c>
      <c r="F107" s="59"/>
      <c r="G107" s="50">
        <f t="shared" si="1"/>
        <v>0</v>
      </c>
      <c r="H107" s="47"/>
      <c r="I107" s="47"/>
    </row>
    <row r="108" spans="1:9" x14ac:dyDescent="0.25">
      <c r="A108" s="51">
        <v>106</v>
      </c>
      <c r="B108" s="52">
        <v>66901003</v>
      </c>
      <c r="C108" s="51" t="s">
        <v>219</v>
      </c>
      <c r="D108" s="51" t="s">
        <v>236</v>
      </c>
      <c r="E108" s="51">
        <v>1</v>
      </c>
      <c r="F108" s="59"/>
      <c r="G108" s="50">
        <f t="shared" si="1"/>
        <v>0</v>
      </c>
      <c r="H108" s="47"/>
      <c r="I108" s="47"/>
    </row>
    <row r="109" spans="1:9" x14ac:dyDescent="0.25">
      <c r="A109" s="51">
        <v>107</v>
      </c>
      <c r="B109" s="52">
        <v>66901006</v>
      </c>
      <c r="C109" s="51" t="s">
        <v>220</v>
      </c>
      <c r="D109" s="51" t="s">
        <v>237</v>
      </c>
      <c r="E109" s="51">
        <v>8</v>
      </c>
      <c r="F109" s="59"/>
      <c r="G109" s="50">
        <f t="shared" si="1"/>
        <v>0</v>
      </c>
      <c r="H109" s="47"/>
      <c r="I109" s="47"/>
    </row>
    <row r="110" spans="1:9" x14ac:dyDescent="0.25">
      <c r="A110" s="51">
        <v>108</v>
      </c>
      <c r="B110" s="52">
        <v>66900200</v>
      </c>
      <c r="C110" s="51" t="s">
        <v>221</v>
      </c>
      <c r="D110" s="51" t="s">
        <v>226</v>
      </c>
      <c r="E110" s="51">
        <v>1200</v>
      </c>
      <c r="F110" s="59"/>
      <c r="G110" s="50">
        <f t="shared" si="1"/>
        <v>0</v>
      </c>
      <c r="H110" s="47"/>
      <c r="I110" s="47"/>
    </row>
    <row r="111" spans="1:9" x14ac:dyDescent="0.25">
      <c r="A111" s="51">
        <v>109</v>
      </c>
      <c r="B111" s="52">
        <v>28000400</v>
      </c>
      <c r="C111" s="51" t="s">
        <v>222</v>
      </c>
      <c r="D111" s="51" t="s">
        <v>234</v>
      </c>
      <c r="E111" s="51">
        <v>450</v>
      </c>
      <c r="F111" s="59"/>
      <c r="G111" s="50">
        <f t="shared" si="1"/>
        <v>0</v>
      </c>
      <c r="H111" s="47"/>
      <c r="I111" s="47"/>
    </row>
    <row r="112" spans="1:9" x14ac:dyDescent="0.25">
      <c r="A112" s="51">
        <v>110</v>
      </c>
      <c r="B112" s="52">
        <v>28000510</v>
      </c>
      <c r="C112" s="51" t="s">
        <v>223</v>
      </c>
      <c r="D112" s="51" t="s">
        <v>228</v>
      </c>
      <c r="E112" s="51">
        <v>2</v>
      </c>
      <c r="F112" s="59"/>
      <c r="G112" s="50">
        <f t="shared" si="1"/>
        <v>0</v>
      </c>
      <c r="H112" s="47"/>
      <c r="I112" s="47"/>
    </row>
    <row r="113" spans="1:9" x14ac:dyDescent="0.25">
      <c r="A113" s="51">
        <v>111</v>
      </c>
      <c r="B113" s="52">
        <v>25100630</v>
      </c>
      <c r="C113" s="51" t="s">
        <v>224</v>
      </c>
      <c r="D113" s="51" t="s">
        <v>229</v>
      </c>
      <c r="E113" s="51">
        <v>0</v>
      </c>
      <c r="F113" s="59"/>
      <c r="G113" s="50">
        <f t="shared" si="1"/>
        <v>0</v>
      </c>
      <c r="H113" s="47"/>
      <c r="I113" s="47"/>
    </row>
    <row r="114" spans="1:9" x14ac:dyDescent="0.25">
      <c r="A114" s="51">
        <v>112</v>
      </c>
      <c r="B114" s="52">
        <v>66900530</v>
      </c>
      <c r="C114" s="51" t="s">
        <v>225</v>
      </c>
      <c r="D114" s="51" t="s">
        <v>228</v>
      </c>
      <c r="E114" s="51">
        <v>1</v>
      </c>
      <c r="F114" s="59"/>
      <c r="G114" s="50">
        <f t="shared" si="1"/>
        <v>0</v>
      </c>
      <c r="H114" s="47"/>
      <c r="I114" s="47"/>
    </row>
    <row r="115" spans="1:9" ht="15.75" thickBot="1" x14ac:dyDescent="0.3">
      <c r="A115" s="48"/>
      <c r="B115" s="49"/>
      <c r="C115" s="48"/>
      <c r="D115" s="48"/>
      <c r="E115" s="48"/>
      <c r="F115" s="47"/>
      <c r="G115" s="47"/>
      <c r="H115" s="47"/>
      <c r="I115" s="47"/>
    </row>
    <row r="116" spans="1:9" ht="15.75" thickBot="1" x14ac:dyDescent="0.3">
      <c r="A116" s="48"/>
      <c r="B116" s="49"/>
      <c r="C116" s="48"/>
      <c r="D116" s="172" t="s">
        <v>238</v>
      </c>
      <c r="E116" s="173"/>
      <c r="F116" s="173"/>
      <c r="G116" s="58">
        <f>SUM(G3:G114)</f>
        <v>0</v>
      </c>
      <c r="H116" s="47"/>
      <c r="I116" s="47"/>
    </row>
    <row r="117" spans="1:9" x14ac:dyDescent="0.25">
      <c r="A117" s="48"/>
      <c r="B117" s="48"/>
      <c r="C117" s="48"/>
      <c r="D117" s="48"/>
      <c r="E117" s="48"/>
      <c r="F117" s="47"/>
      <c r="G117" s="47"/>
      <c r="H117" s="47"/>
      <c r="I117" s="47"/>
    </row>
    <row r="118" spans="1:9" x14ac:dyDescent="0.25">
      <c r="A118" s="48"/>
      <c r="B118" s="48"/>
      <c r="C118" s="48"/>
      <c r="D118" s="48"/>
      <c r="E118" s="48"/>
      <c r="F118" s="47"/>
      <c r="G118" s="47"/>
      <c r="H118" s="47"/>
      <c r="I118" s="47"/>
    </row>
    <row r="119" spans="1:9" x14ac:dyDescent="0.25">
      <c r="A119" s="48"/>
      <c r="B119" s="48"/>
      <c r="C119" s="48"/>
      <c r="D119" s="48"/>
      <c r="E119" s="48"/>
      <c r="F119" s="47"/>
      <c r="G119" s="47"/>
      <c r="H119" s="47"/>
      <c r="I119" s="47"/>
    </row>
    <row r="120" spans="1:9" x14ac:dyDescent="0.25">
      <c r="A120" s="48"/>
      <c r="B120" s="48"/>
      <c r="C120" s="48"/>
      <c r="D120" s="48"/>
      <c r="E120" s="48"/>
      <c r="F120" s="47"/>
      <c r="G120" s="47"/>
      <c r="H120" s="47"/>
      <c r="I120" s="47"/>
    </row>
    <row r="121" spans="1:9" x14ac:dyDescent="0.25">
      <c r="F121"/>
      <c r="G121"/>
      <c r="H121"/>
      <c r="I121"/>
    </row>
  </sheetData>
  <sheetProtection algorithmName="SHA-512" hashValue="GWCxYja2ZY5GkX8wLVq7bAi5YzNrrynYeuVXd2oOQgE2W7xVMPVfeJoVRLGQ2qCGDWmhXR0wSHN73Xbzl6Er5Q==" saltValue="FYsFs7oUW/8dnTkZyJmO4Q==" spinCount="100000" sheet="1" objects="1" scenarios="1" selectLockedCells="1"/>
  <mergeCells count="2">
    <mergeCell ref="A1:G1"/>
    <mergeCell ref="D116:F11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044EF-F907-4A0E-A939-3453A5FD71EC}">
  <sheetPr>
    <tabColor rgb="FFB7DEE8"/>
  </sheetPr>
  <dimension ref="A1:N116"/>
  <sheetViews>
    <sheetView zoomScaleNormal="100" workbookViewId="0">
      <selection activeCell="F3" sqref="F3"/>
    </sheetView>
  </sheetViews>
  <sheetFormatPr defaultRowHeight="15" x14ac:dyDescent="0.25"/>
  <cols>
    <col min="1" max="1" width="4.28515625" bestFit="1" customWidth="1"/>
    <col min="2" max="2" width="13.7109375" customWidth="1"/>
    <col min="3" max="3" width="89.5703125" bestFit="1" customWidth="1"/>
    <col min="4" max="4" width="9.5703125" bestFit="1" customWidth="1"/>
    <col min="5" max="5" width="8.5703125" bestFit="1" customWidth="1"/>
    <col min="6" max="6" width="10.140625" style="46" customWidth="1"/>
    <col min="7" max="7" width="13.5703125" style="46" bestFit="1" customWidth="1"/>
    <col min="8" max="8" width="14.28515625" style="46" bestFit="1" customWidth="1"/>
    <col min="9" max="9" width="11.7109375" style="46" bestFit="1" customWidth="1"/>
    <col min="12" max="12" width="21" bestFit="1" customWidth="1"/>
    <col min="13" max="13" width="30" bestFit="1" customWidth="1"/>
    <col min="14" max="14" width="15.7109375" bestFit="1" customWidth="1"/>
    <col min="258" max="258" width="4.28515625" bestFit="1" customWidth="1"/>
    <col min="259" max="259" width="89.5703125" bestFit="1" customWidth="1"/>
    <col min="260" max="260" width="9.5703125" bestFit="1" customWidth="1"/>
    <col min="261" max="261" width="8.5703125" bestFit="1" customWidth="1"/>
    <col min="262" max="262" width="9.28515625" bestFit="1" customWidth="1"/>
    <col min="263" max="263" width="10.28515625" bestFit="1" customWidth="1"/>
    <col min="264" max="264" width="14.28515625" bestFit="1" customWidth="1"/>
    <col min="265" max="265" width="11.7109375" bestFit="1" customWidth="1"/>
    <col min="268" max="268" width="21" bestFit="1" customWidth="1"/>
    <col min="269" max="269" width="30" bestFit="1" customWidth="1"/>
    <col min="270" max="270" width="15.7109375" bestFit="1" customWidth="1"/>
    <col min="514" max="514" width="4.28515625" bestFit="1" customWidth="1"/>
    <col min="515" max="515" width="89.5703125" bestFit="1" customWidth="1"/>
    <col min="516" max="516" width="9.5703125" bestFit="1" customWidth="1"/>
    <col min="517" max="517" width="8.5703125" bestFit="1" customWidth="1"/>
    <col min="518" max="518" width="9.28515625" bestFit="1" customWidth="1"/>
    <col min="519" max="519" width="10.28515625" bestFit="1" customWidth="1"/>
    <col min="520" max="520" width="14.28515625" bestFit="1" customWidth="1"/>
    <col min="521" max="521" width="11.7109375" bestFit="1" customWidth="1"/>
    <col min="524" max="524" width="21" bestFit="1" customWidth="1"/>
    <col min="525" max="525" width="30" bestFit="1" customWidth="1"/>
    <col min="526" max="526" width="15.7109375" bestFit="1" customWidth="1"/>
    <col min="770" max="770" width="4.28515625" bestFit="1" customWidth="1"/>
    <col min="771" max="771" width="89.5703125" bestFit="1" customWidth="1"/>
    <col min="772" max="772" width="9.5703125" bestFit="1" customWidth="1"/>
    <col min="773" max="773" width="8.5703125" bestFit="1" customWidth="1"/>
    <col min="774" max="774" width="9.28515625" bestFit="1" customWidth="1"/>
    <col min="775" max="775" width="10.28515625" bestFit="1" customWidth="1"/>
    <col min="776" max="776" width="14.28515625" bestFit="1" customWidth="1"/>
    <col min="777" max="777" width="11.7109375" bestFit="1" customWidth="1"/>
    <col min="780" max="780" width="21" bestFit="1" customWidth="1"/>
    <col min="781" max="781" width="30" bestFit="1" customWidth="1"/>
    <col min="782" max="782" width="15.7109375" bestFit="1" customWidth="1"/>
    <col min="1026" max="1026" width="4.28515625" bestFit="1" customWidth="1"/>
    <col min="1027" max="1027" width="89.5703125" bestFit="1" customWidth="1"/>
    <col min="1028" max="1028" width="9.5703125" bestFit="1" customWidth="1"/>
    <col min="1029" max="1029" width="8.5703125" bestFit="1" customWidth="1"/>
    <col min="1030" max="1030" width="9.28515625" bestFit="1" customWidth="1"/>
    <col min="1031" max="1031" width="10.28515625" bestFit="1" customWidth="1"/>
    <col min="1032" max="1032" width="14.28515625" bestFit="1" customWidth="1"/>
    <col min="1033" max="1033" width="11.7109375" bestFit="1" customWidth="1"/>
    <col min="1036" max="1036" width="21" bestFit="1" customWidth="1"/>
    <col min="1037" max="1037" width="30" bestFit="1" customWidth="1"/>
    <col min="1038" max="1038" width="15.7109375" bestFit="1" customWidth="1"/>
    <col min="1282" max="1282" width="4.28515625" bestFit="1" customWidth="1"/>
    <col min="1283" max="1283" width="89.5703125" bestFit="1" customWidth="1"/>
    <col min="1284" max="1284" width="9.5703125" bestFit="1" customWidth="1"/>
    <col min="1285" max="1285" width="8.5703125" bestFit="1" customWidth="1"/>
    <col min="1286" max="1286" width="9.28515625" bestFit="1" customWidth="1"/>
    <col min="1287" max="1287" width="10.28515625" bestFit="1" customWidth="1"/>
    <col min="1288" max="1288" width="14.28515625" bestFit="1" customWidth="1"/>
    <col min="1289" max="1289" width="11.7109375" bestFit="1" customWidth="1"/>
    <col min="1292" max="1292" width="21" bestFit="1" customWidth="1"/>
    <col min="1293" max="1293" width="30" bestFit="1" customWidth="1"/>
    <col min="1294" max="1294" width="15.7109375" bestFit="1" customWidth="1"/>
    <col min="1538" max="1538" width="4.28515625" bestFit="1" customWidth="1"/>
    <col min="1539" max="1539" width="89.5703125" bestFit="1" customWidth="1"/>
    <col min="1540" max="1540" width="9.5703125" bestFit="1" customWidth="1"/>
    <col min="1541" max="1541" width="8.5703125" bestFit="1" customWidth="1"/>
    <col min="1542" max="1542" width="9.28515625" bestFit="1" customWidth="1"/>
    <col min="1543" max="1543" width="10.28515625" bestFit="1" customWidth="1"/>
    <col min="1544" max="1544" width="14.28515625" bestFit="1" customWidth="1"/>
    <col min="1545" max="1545" width="11.7109375" bestFit="1" customWidth="1"/>
    <col min="1548" max="1548" width="21" bestFit="1" customWidth="1"/>
    <col min="1549" max="1549" width="30" bestFit="1" customWidth="1"/>
    <col min="1550" max="1550" width="15.7109375" bestFit="1" customWidth="1"/>
    <col min="1794" max="1794" width="4.28515625" bestFit="1" customWidth="1"/>
    <col min="1795" max="1795" width="89.5703125" bestFit="1" customWidth="1"/>
    <col min="1796" max="1796" width="9.5703125" bestFit="1" customWidth="1"/>
    <col min="1797" max="1797" width="8.5703125" bestFit="1" customWidth="1"/>
    <col min="1798" max="1798" width="9.28515625" bestFit="1" customWidth="1"/>
    <col min="1799" max="1799" width="10.28515625" bestFit="1" customWidth="1"/>
    <col min="1800" max="1800" width="14.28515625" bestFit="1" customWidth="1"/>
    <col min="1801" max="1801" width="11.7109375" bestFit="1" customWidth="1"/>
    <col min="1804" max="1804" width="21" bestFit="1" customWidth="1"/>
    <col min="1805" max="1805" width="30" bestFit="1" customWidth="1"/>
    <col min="1806" max="1806" width="15.7109375" bestFit="1" customWidth="1"/>
    <col min="2050" max="2050" width="4.28515625" bestFit="1" customWidth="1"/>
    <col min="2051" max="2051" width="89.5703125" bestFit="1" customWidth="1"/>
    <col min="2052" max="2052" width="9.5703125" bestFit="1" customWidth="1"/>
    <col min="2053" max="2053" width="8.5703125" bestFit="1" customWidth="1"/>
    <col min="2054" max="2054" width="9.28515625" bestFit="1" customWidth="1"/>
    <col min="2055" max="2055" width="10.28515625" bestFit="1" customWidth="1"/>
    <col min="2056" max="2056" width="14.28515625" bestFit="1" customWidth="1"/>
    <col min="2057" max="2057" width="11.7109375" bestFit="1" customWidth="1"/>
    <col min="2060" max="2060" width="21" bestFit="1" customWidth="1"/>
    <col min="2061" max="2061" width="30" bestFit="1" customWidth="1"/>
    <col min="2062" max="2062" width="15.7109375" bestFit="1" customWidth="1"/>
    <col min="2306" max="2306" width="4.28515625" bestFit="1" customWidth="1"/>
    <col min="2307" max="2307" width="89.5703125" bestFit="1" customWidth="1"/>
    <col min="2308" max="2308" width="9.5703125" bestFit="1" customWidth="1"/>
    <col min="2309" max="2309" width="8.5703125" bestFit="1" customWidth="1"/>
    <col min="2310" max="2310" width="9.28515625" bestFit="1" customWidth="1"/>
    <col min="2311" max="2311" width="10.28515625" bestFit="1" customWidth="1"/>
    <col min="2312" max="2312" width="14.28515625" bestFit="1" customWidth="1"/>
    <col min="2313" max="2313" width="11.7109375" bestFit="1" customWidth="1"/>
    <col min="2316" max="2316" width="21" bestFit="1" customWidth="1"/>
    <col min="2317" max="2317" width="30" bestFit="1" customWidth="1"/>
    <col min="2318" max="2318" width="15.7109375" bestFit="1" customWidth="1"/>
    <col min="2562" max="2562" width="4.28515625" bestFit="1" customWidth="1"/>
    <col min="2563" max="2563" width="89.5703125" bestFit="1" customWidth="1"/>
    <col min="2564" max="2564" width="9.5703125" bestFit="1" customWidth="1"/>
    <col min="2565" max="2565" width="8.5703125" bestFit="1" customWidth="1"/>
    <col min="2566" max="2566" width="9.28515625" bestFit="1" customWidth="1"/>
    <col min="2567" max="2567" width="10.28515625" bestFit="1" customWidth="1"/>
    <col min="2568" max="2568" width="14.28515625" bestFit="1" customWidth="1"/>
    <col min="2569" max="2569" width="11.7109375" bestFit="1" customWidth="1"/>
    <col min="2572" max="2572" width="21" bestFit="1" customWidth="1"/>
    <col min="2573" max="2573" width="30" bestFit="1" customWidth="1"/>
    <col min="2574" max="2574" width="15.7109375" bestFit="1" customWidth="1"/>
    <col min="2818" max="2818" width="4.28515625" bestFit="1" customWidth="1"/>
    <col min="2819" max="2819" width="89.5703125" bestFit="1" customWidth="1"/>
    <col min="2820" max="2820" width="9.5703125" bestFit="1" customWidth="1"/>
    <col min="2821" max="2821" width="8.5703125" bestFit="1" customWidth="1"/>
    <col min="2822" max="2822" width="9.28515625" bestFit="1" customWidth="1"/>
    <col min="2823" max="2823" width="10.28515625" bestFit="1" customWidth="1"/>
    <col min="2824" max="2824" width="14.28515625" bestFit="1" customWidth="1"/>
    <col min="2825" max="2825" width="11.7109375" bestFit="1" customWidth="1"/>
    <col min="2828" max="2828" width="21" bestFit="1" customWidth="1"/>
    <col min="2829" max="2829" width="30" bestFit="1" customWidth="1"/>
    <col min="2830" max="2830" width="15.7109375" bestFit="1" customWidth="1"/>
    <col min="3074" max="3074" width="4.28515625" bestFit="1" customWidth="1"/>
    <col min="3075" max="3075" width="89.5703125" bestFit="1" customWidth="1"/>
    <col min="3076" max="3076" width="9.5703125" bestFit="1" customWidth="1"/>
    <col min="3077" max="3077" width="8.5703125" bestFit="1" customWidth="1"/>
    <col min="3078" max="3078" width="9.28515625" bestFit="1" customWidth="1"/>
    <col min="3079" max="3079" width="10.28515625" bestFit="1" customWidth="1"/>
    <col min="3080" max="3080" width="14.28515625" bestFit="1" customWidth="1"/>
    <col min="3081" max="3081" width="11.7109375" bestFit="1" customWidth="1"/>
    <col min="3084" max="3084" width="21" bestFit="1" customWidth="1"/>
    <col min="3085" max="3085" width="30" bestFit="1" customWidth="1"/>
    <col min="3086" max="3086" width="15.7109375" bestFit="1" customWidth="1"/>
    <col min="3330" max="3330" width="4.28515625" bestFit="1" customWidth="1"/>
    <col min="3331" max="3331" width="89.5703125" bestFit="1" customWidth="1"/>
    <col min="3332" max="3332" width="9.5703125" bestFit="1" customWidth="1"/>
    <col min="3333" max="3333" width="8.5703125" bestFit="1" customWidth="1"/>
    <col min="3334" max="3334" width="9.28515625" bestFit="1" customWidth="1"/>
    <col min="3335" max="3335" width="10.28515625" bestFit="1" customWidth="1"/>
    <col min="3336" max="3336" width="14.28515625" bestFit="1" customWidth="1"/>
    <col min="3337" max="3337" width="11.7109375" bestFit="1" customWidth="1"/>
    <col min="3340" max="3340" width="21" bestFit="1" customWidth="1"/>
    <col min="3341" max="3341" width="30" bestFit="1" customWidth="1"/>
    <col min="3342" max="3342" width="15.7109375" bestFit="1" customWidth="1"/>
    <col min="3586" max="3586" width="4.28515625" bestFit="1" customWidth="1"/>
    <col min="3587" max="3587" width="89.5703125" bestFit="1" customWidth="1"/>
    <col min="3588" max="3588" width="9.5703125" bestFit="1" customWidth="1"/>
    <col min="3589" max="3589" width="8.5703125" bestFit="1" customWidth="1"/>
    <col min="3590" max="3590" width="9.28515625" bestFit="1" customWidth="1"/>
    <col min="3591" max="3591" width="10.28515625" bestFit="1" customWidth="1"/>
    <col min="3592" max="3592" width="14.28515625" bestFit="1" customWidth="1"/>
    <col min="3593" max="3593" width="11.7109375" bestFit="1" customWidth="1"/>
    <col min="3596" max="3596" width="21" bestFit="1" customWidth="1"/>
    <col min="3597" max="3597" width="30" bestFit="1" customWidth="1"/>
    <col min="3598" max="3598" width="15.7109375" bestFit="1" customWidth="1"/>
    <col min="3842" max="3842" width="4.28515625" bestFit="1" customWidth="1"/>
    <col min="3843" max="3843" width="89.5703125" bestFit="1" customWidth="1"/>
    <col min="3844" max="3844" width="9.5703125" bestFit="1" customWidth="1"/>
    <col min="3845" max="3845" width="8.5703125" bestFit="1" customWidth="1"/>
    <col min="3846" max="3846" width="9.28515625" bestFit="1" customWidth="1"/>
    <col min="3847" max="3847" width="10.28515625" bestFit="1" customWidth="1"/>
    <col min="3848" max="3848" width="14.28515625" bestFit="1" customWidth="1"/>
    <col min="3849" max="3849" width="11.7109375" bestFit="1" customWidth="1"/>
    <col min="3852" max="3852" width="21" bestFit="1" customWidth="1"/>
    <col min="3853" max="3853" width="30" bestFit="1" customWidth="1"/>
    <col min="3854" max="3854" width="15.7109375" bestFit="1" customWidth="1"/>
    <col min="4098" max="4098" width="4.28515625" bestFit="1" customWidth="1"/>
    <col min="4099" max="4099" width="89.5703125" bestFit="1" customWidth="1"/>
    <col min="4100" max="4100" width="9.5703125" bestFit="1" customWidth="1"/>
    <col min="4101" max="4101" width="8.5703125" bestFit="1" customWidth="1"/>
    <col min="4102" max="4102" width="9.28515625" bestFit="1" customWidth="1"/>
    <col min="4103" max="4103" width="10.28515625" bestFit="1" customWidth="1"/>
    <col min="4104" max="4104" width="14.28515625" bestFit="1" customWidth="1"/>
    <col min="4105" max="4105" width="11.7109375" bestFit="1" customWidth="1"/>
    <col min="4108" max="4108" width="21" bestFit="1" customWidth="1"/>
    <col min="4109" max="4109" width="30" bestFit="1" customWidth="1"/>
    <col min="4110" max="4110" width="15.7109375" bestFit="1" customWidth="1"/>
    <col min="4354" max="4354" width="4.28515625" bestFit="1" customWidth="1"/>
    <col min="4355" max="4355" width="89.5703125" bestFit="1" customWidth="1"/>
    <col min="4356" max="4356" width="9.5703125" bestFit="1" customWidth="1"/>
    <col min="4357" max="4357" width="8.5703125" bestFit="1" customWidth="1"/>
    <col min="4358" max="4358" width="9.28515625" bestFit="1" customWidth="1"/>
    <col min="4359" max="4359" width="10.28515625" bestFit="1" customWidth="1"/>
    <col min="4360" max="4360" width="14.28515625" bestFit="1" customWidth="1"/>
    <col min="4361" max="4361" width="11.7109375" bestFit="1" customWidth="1"/>
    <col min="4364" max="4364" width="21" bestFit="1" customWidth="1"/>
    <col min="4365" max="4365" width="30" bestFit="1" customWidth="1"/>
    <col min="4366" max="4366" width="15.7109375" bestFit="1" customWidth="1"/>
    <col min="4610" max="4610" width="4.28515625" bestFit="1" customWidth="1"/>
    <col min="4611" max="4611" width="89.5703125" bestFit="1" customWidth="1"/>
    <col min="4612" max="4612" width="9.5703125" bestFit="1" customWidth="1"/>
    <col min="4613" max="4613" width="8.5703125" bestFit="1" customWidth="1"/>
    <col min="4614" max="4614" width="9.28515625" bestFit="1" customWidth="1"/>
    <col min="4615" max="4615" width="10.28515625" bestFit="1" customWidth="1"/>
    <col min="4616" max="4616" width="14.28515625" bestFit="1" customWidth="1"/>
    <col min="4617" max="4617" width="11.7109375" bestFit="1" customWidth="1"/>
    <col min="4620" max="4620" width="21" bestFit="1" customWidth="1"/>
    <col min="4621" max="4621" width="30" bestFit="1" customWidth="1"/>
    <col min="4622" max="4622" width="15.7109375" bestFit="1" customWidth="1"/>
    <col min="4866" max="4866" width="4.28515625" bestFit="1" customWidth="1"/>
    <col min="4867" max="4867" width="89.5703125" bestFit="1" customWidth="1"/>
    <col min="4868" max="4868" width="9.5703125" bestFit="1" customWidth="1"/>
    <col min="4869" max="4869" width="8.5703125" bestFit="1" customWidth="1"/>
    <col min="4870" max="4870" width="9.28515625" bestFit="1" customWidth="1"/>
    <col min="4871" max="4871" width="10.28515625" bestFit="1" customWidth="1"/>
    <col min="4872" max="4872" width="14.28515625" bestFit="1" customWidth="1"/>
    <col min="4873" max="4873" width="11.7109375" bestFit="1" customWidth="1"/>
    <col min="4876" max="4876" width="21" bestFit="1" customWidth="1"/>
    <col min="4877" max="4877" width="30" bestFit="1" customWidth="1"/>
    <col min="4878" max="4878" width="15.7109375" bestFit="1" customWidth="1"/>
    <col min="5122" max="5122" width="4.28515625" bestFit="1" customWidth="1"/>
    <col min="5123" max="5123" width="89.5703125" bestFit="1" customWidth="1"/>
    <col min="5124" max="5124" width="9.5703125" bestFit="1" customWidth="1"/>
    <col min="5125" max="5125" width="8.5703125" bestFit="1" customWidth="1"/>
    <col min="5126" max="5126" width="9.28515625" bestFit="1" customWidth="1"/>
    <col min="5127" max="5127" width="10.28515625" bestFit="1" customWidth="1"/>
    <col min="5128" max="5128" width="14.28515625" bestFit="1" customWidth="1"/>
    <col min="5129" max="5129" width="11.7109375" bestFit="1" customWidth="1"/>
    <col min="5132" max="5132" width="21" bestFit="1" customWidth="1"/>
    <col min="5133" max="5133" width="30" bestFit="1" customWidth="1"/>
    <col min="5134" max="5134" width="15.7109375" bestFit="1" customWidth="1"/>
    <col min="5378" max="5378" width="4.28515625" bestFit="1" customWidth="1"/>
    <col min="5379" max="5379" width="89.5703125" bestFit="1" customWidth="1"/>
    <col min="5380" max="5380" width="9.5703125" bestFit="1" customWidth="1"/>
    <col min="5381" max="5381" width="8.5703125" bestFit="1" customWidth="1"/>
    <col min="5382" max="5382" width="9.28515625" bestFit="1" customWidth="1"/>
    <col min="5383" max="5383" width="10.28515625" bestFit="1" customWidth="1"/>
    <col min="5384" max="5384" width="14.28515625" bestFit="1" customWidth="1"/>
    <col min="5385" max="5385" width="11.7109375" bestFit="1" customWidth="1"/>
    <col min="5388" max="5388" width="21" bestFit="1" customWidth="1"/>
    <col min="5389" max="5389" width="30" bestFit="1" customWidth="1"/>
    <col min="5390" max="5390" width="15.7109375" bestFit="1" customWidth="1"/>
    <col min="5634" max="5634" width="4.28515625" bestFit="1" customWidth="1"/>
    <col min="5635" max="5635" width="89.5703125" bestFit="1" customWidth="1"/>
    <col min="5636" max="5636" width="9.5703125" bestFit="1" customWidth="1"/>
    <col min="5637" max="5637" width="8.5703125" bestFit="1" customWidth="1"/>
    <col min="5638" max="5638" width="9.28515625" bestFit="1" customWidth="1"/>
    <col min="5639" max="5639" width="10.28515625" bestFit="1" customWidth="1"/>
    <col min="5640" max="5640" width="14.28515625" bestFit="1" customWidth="1"/>
    <col min="5641" max="5641" width="11.7109375" bestFit="1" customWidth="1"/>
    <col min="5644" max="5644" width="21" bestFit="1" customWidth="1"/>
    <col min="5645" max="5645" width="30" bestFit="1" customWidth="1"/>
    <col min="5646" max="5646" width="15.7109375" bestFit="1" customWidth="1"/>
    <col min="5890" max="5890" width="4.28515625" bestFit="1" customWidth="1"/>
    <col min="5891" max="5891" width="89.5703125" bestFit="1" customWidth="1"/>
    <col min="5892" max="5892" width="9.5703125" bestFit="1" customWidth="1"/>
    <col min="5893" max="5893" width="8.5703125" bestFit="1" customWidth="1"/>
    <col min="5894" max="5894" width="9.28515625" bestFit="1" customWidth="1"/>
    <col min="5895" max="5895" width="10.28515625" bestFit="1" customWidth="1"/>
    <col min="5896" max="5896" width="14.28515625" bestFit="1" customWidth="1"/>
    <col min="5897" max="5897" width="11.7109375" bestFit="1" customWidth="1"/>
    <col min="5900" max="5900" width="21" bestFit="1" customWidth="1"/>
    <col min="5901" max="5901" width="30" bestFit="1" customWidth="1"/>
    <col min="5902" max="5902" width="15.7109375" bestFit="1" customWidth="1"/>
    <col min="6146" max="6146" width="4.28515625" bestFit="1" customWidth="1"/>
    <col min="6147" max="6147" width="89.5703125" bestFit="1" customWidth="1"/>
    <col min="6148" max="6148" width="9.5703125" bestFit="1" customWidth="1"/>
    <col min="6149" max="6149" width="8.5703125" bestFit="1" customWidth="1"/>
    <col min="6150" max="6150" width="9.28515625" bestFit="1" customWidth="1"/>
    <col min="6151" max="6151" width="10.28515625" bestFit="1" customWidth="1"/>
    <col min="6152" max="6152" width="14.28515625" bestFit="1" customWidth="1"/>
    <col min="6153" max="6153" width="11.7109375" bestFit="1" customWidth="1"/>
    <col min="6156" max="6156" width="21" bestFit="1" customWidth="1"/>
    <col min="6157" max="6157" width="30" bestFit="1" customWidth="1"/>
    <col min="6158" max="6158" width="15.7109375" bestFit="1" customWidth="1"/>
    <col min="6402" max="6402" width="4.28515625" bestFit="1" customWidth="1"/>
    <col min="6403" max="6403" width="89.5703125" bestFit="1" customWidth="1"/>
    <col min="6404" max="6404" width="9.5703125" bestFit="1" customWidth="1"/>
    <col min="6405" max="6405" width="8.5703125" bestFit="1" customWidth="1"/>
    <col min="6406" max="6406" width="9.28515625" bestFit="1" customWidth="1"/>
    <col min="6407" max="6407" width="10.28515625" bestFit="1" customWidth="1"/>
    <col min="6408" max="6408" width="14.28515625" bestFit="1" customWidth="1"/>
    <col min="6409" max="6409" width="11.7109375" bestFit="1" customWidth="1"/>
    <col min="6412" max="6412" width="21" bestFit="1" customWidth="1"/>
    <col min="6413" max="6413" width="30" bestFit="1" customWidth="1"/>
    <col min="6414" max="6414" width="15.7109375" bestFit="1" customWidth="1"/>
    <col min="6658" max="6658" width="4.28515625" bestFit="1" customWidth="1"/>
    <col min="6659" max="6659" width="89.5703125" bestFit="1" customWidth="1"/>
    <col min="6660" max="6660" width="9.5703125" bestFit="1" customWidth="1"/>
    <col min="6661" max="6661" width="8.5703125" bestFit="1" customWidth="1"/>
    <col min="6662" max="6662" width="9.28515625" bestFit="1" customWidth="1"/>
    <col min="6663" max="6663" width="10.28515625" bestFit="1" customWidth="1"/>
    <col min="6664" max="6664" width="14.28515625" bestFit="1" customWidth="1"/>
    <col min="6665" max="6665" width="11.7109375" bestFit="1" customWidth="1"/>
    <col min="6668" max="6668" width="21" bestFit="1" customWidth="1"/>
    <col min="6669" max="6669" width="30" bestFit="1" customWidth="1"/>
    <col min="6670" max="6670" width="15.7109375" bestFit="1" customWidth="1"/>
    <col min="6914" max="6914" width="4.28515625" bestFit="1" customWidth="1"/>
    <col min="6915" max="6915" width="89.5703125" bestFit="1" customWidth="1"/>
    <col min="6916" max="6916" width="9.5703125" bestFit="1" customWidth="1"/>
    <col min="6917" max="6917" width="8.5703125" bestFit="1" customWidth="1"/>
    <col min="6918" max="6918" width="9.28515625" bestFit="1" customWidth="1"/>
    <col min="6919" max="6919" width="10.28515625" bestFit="1" customWidth="1"/>
    <col min="6920" max="6920" width="14.28515625" bestFit="1" customWidth="1"/>
    <col min="6921" max="6921" width="11.7109375" bestFit="1" customWidth="1"/>
    <col min="6924" max="6924" width="21" bestFit="1" customWidth="1"/>
    <col min="6925" max="6925" width="30" bestFit="1" customWidth="1"/>
    <col min="6926" max="6926" width="15.7109375" bestFit="1" customWidth="1"/>
    <col min="7170" max="7170" width="4.28515625" bestFit="1" customWidth="1"/>
    <col min="7171" max="7171" width="89.5703125" bestFit="1" customWidth="1"/>
    <col min="7172" max="7172" width="9.5703125" bestFit="1" customWidth="1"/>
    <col min="7173" max="7173" width="8.5703125" bestFit="1" customWidth="1"/>
    <col min="7174" max="7174" width="9.28515625" bestFit="1" customWidth="1"/>
    <col min="7175" max="7175" width="10.28515625" bestFit="1" customWidth="1"/>
    <col min="7176" max="7176" width="14.28515625" bestFit="1" customWidth="1"/>
    <col min="7177" max="7177" width="11.7109375" bestFit="1" customWidth="1"/>
    <col min="7180" max="7180" width="21" bestFit="1" customWidth="1"/>
    <col min="7181" max="7181" width="30" bestFit="1" customWidth="1"/>
    <col min="7182" max="7182" width="15.7109375" bestFit="1" customWidth="1"/>
    <col min="7426" max="7426" width="4.28515625" bestFit="1" customWidth="1"/>
    <col min="7427" max="7427" width="89.5703125" bestFit="1" customWidth="1"/>
    <col min="7428" max="7428" width="9.5703125" bestFit="1" customWidth="1"/>
    <col min="7429" max="7429" width="8.5703125" bestFit="1" customWidth="1"/>
    <col min="7430" max="7430" width="9.28515625" bestFit="1" customWidth="1"/>
    <col min="7431" max="7431" width="10.28515625" bestFit="1" customWidth="1"/>
    <col min="7432" max="7432" width="14.28515625" bestFit="1" customWidth="1"/>
    <col min="7433" max="7433" width="11.7109375" bestFit="1" customWidth="1"/>
    <col min="7436" max="7436" width="21" bestFit="1" customWidth="1"/>
    <col min="7437" max="7437" width="30" bestFit="1" customWidth="1"/>
    <col min="7438" max="7438" width="15.7109375" bestFit="1" customWidth="1"/>
    <col min="7682" max="7682" width="4.28515625" bestFit="1" customWidth="1"/>
    <col min="7683" max="7683" width="89.5703125" bestFit="1" customWidth="1"/>
    <col min="7684" max="7684" width="9.5703125" bestFit="1" customWidth="1"/>
    <col min="7685" max="7685" width="8.5703125" bestFit="1" customWidth="1"/>
    <col min="7686" max="7686" width="9.28515625" bestFit="1" customWidth="1"/>
    <col min="7687" max="7687" width="10.28515625" bestFit="1" customWidth="1"/>
    <col min="7688" max="7688" width="14.28515625" bestFit="1" customWidth="1"/>
    <col min="7689" max="7689" width="11.7109375" bestFit="1" customWidth="1"/>
    <col min="7692" max="7692" width="21" bestFit="1" customWidth="1"/>
    <col min="7693" max="7693" width="30" bestFit="1" customWidth="1"/>
    <col min="7694" max="7694" width="15.7109375" bestFit="1" customWidth="1"/>
    <col min="7938" max="7938" width="4.28515625" bestFit="1" customWidth="1"/>
    <col min="7939" max="7939" width="89.5703125" bestFit="1" customWidth="1"/>
    <col min="7940" max="7940" width="9.5703125" bestFit="1" customWidth="1"/>
    <col min="7941" max="7941" width="8.5703125" bestFit="1" customWidth="1"/>
    <col min="7942" max="7942" width="9.28515625" bestFit="1" customWidth="1"/>
    <col min="7943" max="7943" width="10.28515625" bestFit="1" customWidth="1"/>
    <col min="7944" max="7944" width="14.28515625" bestFit="1" customWidth="1"/>
    <col min="7945" max="7945" width="11.7109375" bestFit="1" customWidth="1"/>
    <col min="7948" max="7948" width="21" bestFit="1" customWidth="1"/>
    <col min="7949" max="7949" width="30" bestFit="1" customWidth="1"/>
    <col min="7950" max="7950" width="15.7109375" bestFit="1" customWidth="1"/>
    <col min="8194" max="8194" width="4.28515625" bestFit="1" customWidth="1"/>
    <col min="8195" max="8195" width="89.5703125" bestFit="1" customWidth="1"/>
    <col min="8196" max="8196" width="9.5703125" bestFit="1" customWidth="1"/>
    <col min="8197" max="8197" width="8.5703125" bestFit="1" customWidth="1"/>
    <col min="8198" max="8198" width="9.28515625" bestFit="1" customWidth="1"/>
    <col min="8199" max="8199" width="10.28515625" bestFit="1" customWidth="1"/>
    <col min="8200" max="8200" width="14.28515625" bestFit="1" customWidth="1"/>
    <col min="8201" max="8201" width="11.7109375" bestFit="1" customWidth="1"/>
    <col min="8204" max="8204" width="21" bestFit="1" customWidth="1"/>
    <col min="8205" max="8205" width="30" bestFit="1" customWidth="1"/>
    <col min="8206" max="8206" width="15.7109375" bestFit="1" customWidth="1"/>
    <col min="8450" max="8450" width="4.28515625" bestFit="1" customWidth="1"/>
    <col min="8451" max="8451" width="89.5703125" bestFit="1" customWidth="1"/>
    <col min="8452" max="8452" width="9.5703125" bestFit="1" customWidth="1"/>
    <col min="8453" max="8453" width="8.5703125" bestFit="1" customWidth="1"/>
    <col min="8454" max="8454" width="9.28515625" bestFit="1" customWidth="1"/>
    <col min="8455" max="8455" width="10.28515625" bestFit="1" customWidth="1"/>
    <col min="8456" max="8456" width="14.28515625" bestFit="1" customWidth="1"/>
    <col min="8457" max="8457" width="11.7109375" bestFit="1" customWidth="1"/>
    <col min="8460" max="8460" width="21" bestFit="1" customWidth="1"/>
    <col min="8461" max="8461" width="30" bestFit="1" customWidth="1"/>
    <col min="8462" max="8462" width="15.7109375" bestFit="1" customWidth="1"/>
    <col min="8706" max="8706" width="4.28515625" bestFit="1" customWidth="1"/>
    <col min="8707" max="8707" width="89.5703125" bestFit="1" customWidth="1"/>
    <col min="8708" max="8708" width="9.5703125" bestFit="1" customWidth="1"/>
    <col min="8709" max="8709" width="8.5703125" bestFit="1" customWidth="1"/>
    <col min="8710" max="8710" width="9.28515625" bestFit="1" customWidth="1"/>
    <col min="8711" max="8711" width="10.28515625" bestFit="1" customWidth="1"/>
    <col min="8712" max="8712" width="14.28515625" bestFit="1" customWidth="1"/>
    <col min="8713" max="8713" width="11.7109375" bestFit="1" customWidth="1"/>
    <col min="8716" max="8716" width="21" bestFit="1" customWidth="1"/>
    <col min="8717" max="8717" width="30" bestFit="1" customWidth="1"/>
    <col min="8718" max="8718" width="15.7109375" bestFit="1" customWidth="1"/>
    <col min="8962" max="8962" width="4.28515625" bestFit="1" customWidth="1"/>
    <col min="8963" max="8963" width="89.5703125" bestFit="1" customWidth="1"/>
    <col min="8964" max="8964" width="9.5703125" bestFit="1" customWidth="1"/>
    <col min="8965" max="8965" width="8.5703125" bestFit="1" customWidth="1"/>
    <col min="8966" max="8966" width="9.28515625" bestFit="1" customWidth="1"/>
    <col min="8967" max="8967" width="10.28515625" bestFit="1" customWidth="1"/>
    <col min="8968" max="8968" width="14.28515625" bestFit="1" customWidth="1"/>
    <col min="8969" max="8969" width="11.7109375" bestFit="1" customWidth="1"/>
    <col min="8972" max="8972" width="21" bestFit="1" customWidth="1"/>
    <col min="8973" max="8973" width="30" bestFit="1" customWidth="1"/>
    <col min="8974" max="8974" width="15.7109375" bestFit="1" customWidth="1"/>
    <col min="9218" max="9218" width="4.28515625" bestFit="1" customWidth="1"/>
    <col min="9219" max="9219" width="89.5703125" bestFit="1" customWidth="1"/>
    <col min="9220" max="9220" width="9.5703125" bestFit="1" customWidth="1"/>
    <col min="9221" max="9221" width="8.5703125" bestFit="1" customWidth="1"/>
    <col min="9222" max="9222" width="9.28515625" bestFit="1" customWidth="1"/>
    <col min="9223" max="9223" width="10.28515625" bestFit="1" customWidth="1"/>
    <col min="9224" max="9224" width="14.28515625" bestFit="1" customWidth="1"/>
    <col min="9225" max="9225" width="11.7109375" bestFit="1" customWidth="1"/>
    <col min="9228" max="9228" width="21" bestFit="1" customWidth="1"/>
    <col min="9229" max="9229" width="30" bestFit="1" customWidth="1"/>
    <col min="9230" max="9230" width="15.7109375" bestFit="1" customWidth="1"/>
    <col min="9474" max="9474" width="4.28515625" bestFit="1" customWidth="1"/>
    <col min="9475" max="9475" width="89.5703125" bestFit="1" customWidth="1"/>
    <col min="9476" max="9476" width="9.5703125" bestFit="1" customWidth="1"/>
    <col min="9477" max="9477" width="8.5703125" bestFit="1" customWidth="1"/>
    <col min="9478" max="9478" width="9.28515625" bestFit="1" customWidth="1"/>
    <col min="9479" max="9479" width="10.28515625" bestFit="1" customWidth="1"/>
    <col min="9480" max="9480" width="14.28515625" bestFit="1" customWidth="1"/>
    <col min="9481" max="9481" width="11.7109375" bestFit="1" customWidth="1"/>
    <col min="9484" max="9484" width="21" bestFit="1" customWidth="1"/>
    <col min="9485" max="9485" width="30" bestFit="1" customWidth="1"/>
    <col min="9486" max="9486" width="15.7109375" bestFit="1" customWidth="1"/>
    <col min="9730" max="9730" width="4.28515625" bestFit="1" customWidth="1"/>
    <col min="9731" max="9731" width="89.5703125" bestFit="1" customWidth="1"/>
    <col min="9732" max="9732" width="9.5703125" bestFit="1" customWidth="1"/>
    <col min="9733" max="9733" width="8.5703125" bestFit="1" customWidth="1"/>
    <col min="9734" max="9734" width="9.28515625" bestFit="1" customWidth="1"/>
    <col min="9735" max="9735" width="10.28515625" bestFit="1" customWidth="1"/>
    <col min="9736" max="9736" width="14.28515625" bestFit="1" customWidth="1"/>
    <col min="9737" max="9737" width="11.7109375" bestFit="1" customWidth="1"/>
    <col min="9740" max="9740" width="21" bestFit="1" customWidth="1"/>
    <col min="9741" max="9741" width="30" bestFit="1" customWidth="1"/>
    <col min="9742" max="9742" width="15.7109375" bestFit="1" customWidth="1"/>
    <col min="9986" max="9986" width="4.28515625" bestFit="1" customWidth="1"/>
    <col min="9987" max="9987" width="89.5703125" bestFit="1" customWidth="1"/>
    <col min="9988" max="9988" width="9.5703125" bestFit="1" customWidth="1"/>
    <col min="9989" max="9989" width="8.5703125" bestFit="1" customWidth="1"/>
    <col min="9990" max="9990" width="9.28515625" bestFit="1" customWidth="1"/>
    <col min="9991" max="9991" width="10.28515625" bestFit="1" customWidth="1"/>
    <col min="9992" max="9992" width="14.28515625" bestFit="1" customWidth="1"/>
    <col min="9993" max="9993" width="11.7109375" bestFit="1" customWidth="1"/>
    <col min="9996" max="9996" width="21" bestFit="1" customWidth="1"/>
    <col min="9997" max="9997" width="30" bestFit="1" customWidth="1"/>
    <col min="9998" max="9998" width="15.7109375" bestFit="1" customWidth="1"/>
    <col min="10242" max="10242" width="4.28515625" bestFit="1" customWidth="1"/>
    <col min="10243" max="10243" width="89.5703125" bestFit="1" customWidth="1"/>
    <col min="10244" max="10244" width="9.5703125" bestFit="1" customWidth="1"/>
    <col min="10245" max="10245" width="8.5703125" bestFit="1" customWidth="1"/>
    <col min="10246" max="10246" width="9.28515625" bestFit="1" customWidth="1"/>
    <col min="10247" max="10247" width="10.28515625" bestFit="1" customWidth="1"/>
    <col min="10248" max="10248" width="14.28515625" bestFit="1" customWidth="1"/>
    <col min="10249" max="10249" width="11.7109375" bestFit="1" customWidth="1"/>
    <col min="10252" max="10252" width="21" bestFit="1" customWidth="1"/>
    <col min="10253" max="10253" width="30" bestFit="1" customWidth="1"/>
    <col min="10254" max="10254" width="15.7109375" bestFit="1" customWidth="1"/>
    <col min="10498" max="10498" width="4.28515625" bestFit="1" customWidth="1"/>
    <col min="10499" max="10499" width="89.5703125" bestFit="1" customWidth="1"/>
    <col min="10500" max="10500" width="9.5703125" bestFit="1" customWidth="1"/>
    <col min="10501" max="10501" width="8.5703125" bestFit="1" customWidth="1"/>
    <col min="10502" max="10502" width="9.28515625" bestFit="1" customWidth="1"/>
    <col min="10503" max="10503" width="10.28515625" bestFit="1" customWidth="1"/>
    <col min="10504" max="10504" width="14.28515625" bestFit="1" customWidth="1"/>
    <col min="10505" max="10505" width="11.7109375" bestFit="1" customWidth="1"/>
    <col min="10508" max="10508" width="21" bestFit="1" customWidth="1"/>
    <col min="10509" max="10509" width="30" bestFit="1" customWidth="1"/>
    <col min="10510" max="10510" width="15.7109375" bestFit="1" customWidth="1"/>
    <col min="10754" max="10754" width="4.28515625" bestFit="1" customWidth="1"/>
    <col min="10755" max="10755" width="89.5703125" bestFit="1" customWidth="1"/>
    <col min="10756" max="10756" width="9.5703125" bestFit="1" customWidth="1"/>
    <col min="10757" max="10757" width="8.5703125" bestFit="1" customWidth="1"/>
    <col min="10758" max="10758" width="9.28515625" bestFit="1" customWidth="1"/>
    <col min="10759" max="10759" width="10.28515625" bestFit="1" customWidth="1"/>
    <col min="10760" max="10760" width="14.28515625" bestFit="1" customWidth="1"/>
    <col min="10761" max="10761" width="11.7109375" bestFit="1" customWidth="1"/>
    <col min="10764" max="10764" width="21" bestFit="1" customWidth="1"/>
    <col min="10765" max="10765" width="30" bestFit="1" customWidth="1"/>
    <col min="10766" max="10766" width="15.7109375" bestFit="1" customWidth="1"/>
    <col min="11010" max="11010" width="4.28515625" bestFit="1" customWidth="1"/>
    <col min="11011" max="11011" width="89.5703125" bestFit="1" customWidth="1"/>
    <col min="11012" max="11012" width="9.5703125" bestFit="1" customWidth="1"/>
    <col min="11013" max="11013" width="8.5703125" bestFit="1" customWidth="1"/>
    <col min="11014" max="11014" width="9.28515625" bestFit="1" customWidth="1"/>
    <col min="11015" max="11015" width="10.28515625" bestFit="1" customWidth="1"/>
    <col min="11016" max="11016" width="14.28515625" bestFit="1" customWidth="1"/>
    <col min="11017" max="11017" width="11.7109375" bestFit="1" customWidth="1"/>
    <col min="11020" max="11020" width="21" bestFit="1" customWidth="1"/>
    <col min="11021" max="11021" width="30" bestFit="1" customWidth="1"/>
    <col min="11022" max="11022" width="15.7109375" bestFit="1" customWidth="1"/>
    <col min="11266" max="11266" width="4.28515625" bestFit="1" customWidth="1"/>
    <col min="11267" max="11267" width="89.5703125" bestFit="1" customWidth="1"/>
    <col min="11268" max="11268" width="9.5703125" bestFit="1" customWidth="1"/>
    <col min="11269" max="11269" width="8.5703125" bestFit="1" customWidth="1"/>
    <col min="11270" max="11270" width="9.28515625" bestFit="1" customWidth="1"/>
    <col min="11271" max="11271" width="10.28515625" bestFit="1" customWidth="1"/>
    <col min="11272" max="11272" width="14.28515625" bestFit="1" customWidth="1"/>
    <col min="11273" max="11273" width="11.7109375" bestFit="1" customWidth="1"/>
    <col min="11276" max="11276" width="21" bestFit="1" customWidth="1"/>
    <col min="11277" max="11277" width="30" bestFit="1" customWidth="1"/>
    <col min="11278" max="11278" width="15.7109375" bestFit="1" customWidth="1"/>
    <col min="11522" max="11522" width="4.28515625" bestFit="1" customWidth="1"/>
    <col min="11523" max="11523" width="89.5703125" bestFit="1" customWidth="1"/>
    <col min="11524" max="11524" width="9.5703125" bestFit="1" customWidth="1"/>
    <col min="11525" max="11525" width="8.5703125" bestFit="1" customWidth="1"/>
    <col min="11526" max="11526" width="9.28515625" bestFit="1" customWidth="1"/>
    <col min="11527" max="11527" width="10.28515625" bestFit="1" customWidth="1"/>
    <col min="11528" max="11528" width="14.28515625" bestFit="1" customWidth="1"/>
    <col min="11529" max="11529" width="11.7109375" bestFit="1" customWidth="1"/>
    <col min="11532" max="11532" width="21" bestFit="1" customWidth="1"/>
    <col min="11533" max="11533" width="30" bestFit="1" customWidth="1"/>
    <col min="11534" max="11534" width="15.7109375" bestFit="1" customWidth="1"/>
    <col min="11778" max="11778" width="4.28515625" bestFit="1" customWidth="1"/>
    <col min="11779" max="11779" width="89.5703125" bestFit="1" customWidth="1"/>
    <col min="11780" max="11780" width="9.5703125" bestFit="1" customWidth="1"/>
    <col min="11781" max="11781" width="8.5703125" bestFit="1" customWidth="1"/>
    <col min="11782" max="11782" width="9.28515625" bestFit="1" customWidth="1"/>
    <col min="11783" max="11783" width="10.28515625" bestFit="1" customWidth="1"/>
    <col min="11784" max="11784" width="14.28515625" bestFit="1" customWidth="1"/>
    <col min="11785" max="11785" width="11.7109375" bestFit="1" customWidth="1"/>
    <col min="11788" max="11788" width="21" bestFit="1" customWidth="1"/>
    <col min="11789" max="11789" width="30" bestFit="1" customWidth="1"/>
    <col min="11790" max="11790" width="15.7109375" bestFit="1" customWidth="1"/>
    <col min="12034" max="12034" width="4.28515625" bestFit="1" customWidth="1"/>
    <col min="12035" max="12035" width="89.5703125" bestFit="1" customWidth="1"/>
    <col min="12036" max="12036" width="9.5703125" bestFit="1" customWidth="1"/>
    <col min="12037" max="12037" width="8.5703125" bestFit="1" customWidth="1"/>
    <col min="12038" max="12038" width="9.28515625" bestFit="1" customWidth="1"/>
    <col min="12039" max="12039" width="10.28515625" bestFit="1" customWidth="1"/>
    <col min="12040" max="12040" width="14.28515625" bestFit="1" customWidth="1"/>
    <col min="12041" max="12041" width="11.7109375" bestFit="1" customWidth="1"/>
    <col min="12044" max="12044" width="21" bestFit="1" customWidth="1"/>
    <col min="12045" max="12045" width="30" bestFit="1" customWidth="1"/>
    <col min="12046" max="12046" width="15.7109375" bestFit="1" customWidth="1"/>
    <col min="12290" max="12290" width="4.28515625" bestFit="1" customWidth="1"/>
    <col min="12291" max="12291" width="89.5703125" bestFit="1" customWidth="1"/>
    <col min="12292" max="12292" width="9.5703125" bestFit="1" customWidth="1"/>
    <col min="12293" max="12293" width="8.5703125" bestFit="1" customWidth="1"/>
    <col min="12294" max="12294" width="9.28515625" bestFit="1" customWidth="1"/>
    <col min="12295" max="12295" width="10.28515625" bestFit="1" customWidth="1"/>
    <col min="12296" max="12296" width="14.28515625" bestFit="1" customWidth="1"/>
    <col min="12297" max="12297" width="11.7109375" bestFit="1" customWidth="1"/>
    <col min="12300" max="12300" width="21" bestFit="1" customWidth="1"/>
    <col min="12301" max="12301" width="30" bestFit="1" customWidth="1"/>
    <col min="12302" max="12302" width="15.7109375" bestFit="1" customWidth="1"/>
    <col min="12546" max="12546" width="4.28515625" bestFit="1" customWidth="1"/>
    <col min="12547" max="12547" width="89.5703125" bestFit="1" customWidth="1"/>
    <col min="12548" max="12548" width="9.5703125" bestFit="1" customWidth="1"/>
    <col min="12549" max="12549" width="8.5703125" bestFit="1" customWidth="1"/>
    <col min="12550" max="12550" width="9.28515625" bestFit="1" customWidth="1"/>
    <col min="12551" max="12551" width="10.28515625" bestFit="1" customWidth="1"/>
    <col min="12552" max="12552" width="14.28515625" bestFit="1" customWidth="1"/>
    <col min="12553" max="12553" width="11.7109375" bestFit="1" customWidth="1"/>
    <col min="12556" max="12556" width="21" bestFit="1" customWidth="1"/>
    <col min="12557" max="12557" width="30" bestFit="1" customWidth="1"/>
    <col min="12558" max="12558" width="15.7109375" bestFit="1" customWidth="1"/>
    <col min="12802" max="12802" width="4.28515625" bestFit="1" customWidth="1"/>
    <col min="12803" max="12803" width="89.5703125" bestFit="1" customWidth="1"/>
    <col min="12804" max="12804" width="9.5703125" bestFit="1" customWidth="1"/>
    <col min="12805" max="12805" width="8.5703125" bestFit="1" customWidth="1"/>
    <col min="12806" max="12806" width="9.28515625" bestFit="1" customWidth="1"/>
    <col min="12807" max="12807" width="10.28515625" bestFit="1" customWidth="1"/>
    <col min="12808" max="12808" width="14.28515625" bestFit="1" customWidth="1"/>
    <col min="12809" max="12809" width="11.7109375" bestFit="1" customWidth="1"/>
    <col min="12812" max="12812" width="21" bestFit="1" customWidth="1"/>
    <col min="12813" max="12813" width="30" bestFit="1" customWidth="1"/>
    <col min="12814" max="12814" width="15.7109375" bestFit="1" customWidth="1"/>
    <col min="13058" max="13058" width="4.28515625" bestFit="1" customWidth="1"/>
    <col min="13059" max="13059" width="89.5703125" bestFit="1" customWidth="1"/>
    <col min="13060" max="13060" width="9.5703125" bestFit="1" customWidth="1"/>
    <col min="13061" max="13061" width="8.5703125" bestFit="1" customWidth="1"/>
    <col min="13062" max="13062" width="9.28515625" bestFit="1" customWidth="1"/>
    <col min="13063" max="13063" width="10.28515625" bestFit="1" customWidth="1"/>
    <col min="13064" max="13064" width="14.28515625" bestFit="1" customWidth="1"/>
    <col min="13065" max="13065" width="11.7109375" bestFit="1" customWidth="1"/>
    <col min="13068" max="13068" width="21" bestFit="1" customWidth="1"/>
    <col min="13069" max="13069" width="30" bestFit="1" customWidth="1"/>
    <col min="13070" max="13070" width="15.7109375" bestFit="1" customWidth="1"/>
    <col min="13314" max="13314" width="4.28515625" bestFit="1" customWidth="1"/>
    <col min="13315" max="13315" width="89.5703125" bestFit="1" customWidth="1"/>
    <col min="13316" max="13316" width="9.5703125" bestFit="1" customWidth="1"/>
    <col min="13317" max="13317" width="8.5703125" bestFit="1" customWidth="1"/>
    <col min="13318" max="13318" width="9.28515625" bestFit="1" customWidth="1"/>
    <col min="13319" max="13319" width="10.28515625" bestFit="1" customWidth="1"/>
    <col min="13320" max="13320" width="14.28515625" bestFit="1" customWidth="1"/>
    <col min="13321" max="13321" width="11.7109375" bestFit="1" customWidth="1"/>
    <col min="13324" max="13324" width="21" bestFit="1" customWidth="1"/>
    <col min="13325" max="13325" width="30" bestFit="1" customWidth="1"/>
    <col min="13326" max="13326" width="15.7109375" bestFit="1" customWidth="1"/>
    <col min="13570" max="13570" width="4.28515625" bestFit="1" customWidth="1"/>
    <col min="13571" max="13571" width="89.5703125" bestFit="1" customWidth="1"/>
    <col min="13572" max="13572" width="9.5703125" bestFit="1" customWidth="1"/>
    <col min="13573" max="13573" width="8.5703125" bestFit="1" customWidth="1"/>
    <col min="13574" max="13574" width="9.28515625" bestFit="1" customWidth="1"/>
    <col min="13575" max="13575" width="10.28515625" bestFit="1" customWidth="1"/>
    <col min="13576" max="13576" width="14.28515625" bestFit="1" customWidth="1"/>
    <col min="13577" max="13577" width="11.7109375" bestFit="1" customWidth="1"/>
    <col min="13580" max="13580" width="21" bestFit="1" customWidth="1"/>
    <col min="13581" max="13581" width="30" bestFit="1" customWidth="1"/>
    <col min="13582" max="13582" width="15.7109375" bestFit="1" customWidth="1"/>
    <col min="13826" max="13826" width="4.28515625" bestFit="1" customWidth="1"/>
    <col min="13827" max="13827" width="89.5703125" bestFit="1" customWidth="1"/>
    <col min="13828" max="13828" width="9.5703125" bestFit="1" customWidth="1"/>
    <col min="13829" max="13829" width="8.5703125" bestFit="1" customWidth="1"/>
    <col min="13830" max="13830" width="9.28515625" bestFit="1" customWidth="1"/>
    <col min="13831" max="13831" width="10.28515625" bestFit="1" customWidth="1"/>
    <col min="13832" max="13832" width="14.28515625" bestFit="1" customWidth="1"/>
    <col min="13833" max="13833" width="11.7109375" bestFit="1" customWidth="1"/>
    <col min="13836" max="13836" width="21" bestFit="1" customWidth="1"/>
    <col min="13837" max="13837" width="30" bestFit="1" customWidth="1"/>
    <col min="13838" max="13838" width="15.7109375" bestFit="1" customWidth="1"/>
    <col min="14082" max="14082" width="4.28515625" bestFit="1" customWidth="1"/>
    <col min="14083" max="14083" width="89.5703125" bestFit="1" customWidth="1"/>
    <col min="14084" max="14084" width="9.5703125" bestFit="1" customWidth="1"/>
    <col min="14085" max="14085" width="8.5703125" bestFit="1" customWidth="1"/>
    <col min="14086" max="14086" width="9.28515625" bestFit="1" customWidth="1"/>
    <col min="14087" max="14087" width="10.28515625" bestFit="1" customWidth="1"/>
    <col min="14088" max="14088" width="14.28515625" bestFit="1" customWidth="1"/>
    <col min="14089" max="14089" width="11.7109375" bestFit="1" customWidth="1"/>
    <col min="14092" max="14092" width="21" bestFit="1" customWidth="1"/>
    <col min="14093" max="14093" width="30" bestFit="1" customWidth="1"/>
    <col min="14094" max="14094" width="15.7109375" bestFit="1" customWidth="1"/>
    <col min="14338" max="14338" width="4.28515625" bestFit="1" customWidth="1"/>
    <col min="14339" max="14339" width="89.5703125" bestFit="1" customWidth="1"/>
    <col min="14340" max="14340" width="9.5703125" bestFit="1" customWidth="1"/>
    <col min="14341" max="14341" width="8.5703125" bestFit="1" customWidth="1"/>
    <col min="14342" max="14342" width="9.28515625" bestFit="1" customWidth="1"/>
    <col min="14343" max="14343" width="10.28515625" bestFit="1" customWidth="1"/>
    <col min="14344" max="14344" width="14.28515625" bestFit="1" customWidth="1"/>
    <col min="14345" max="14345" width="11.7109375" bestFit="1" customWidth="1"/>
    <col min="14348" max="14348" width="21" bestFit="1" customWidth="1"/>
    <col min="14349" max="14349" width="30" bestFit="1" customWidth="1"/>
    <col min="14350" max="14350" width="15.7109375" bestFit="1" customWidth="1"/>
    <col min="14594" max="14594" width="4.28515625" bestFit="1" customWidth="1"/>
    <col min="14595" max="14595" width="89.5703125" bestFit="1" customWidth="1"/>
    <col min="14596" max="14596" width="9.5703125" bestFit="1" customWidth="1"/>
    <col min="14597" max="14597" width="8.5703125" bestFit="1" customWidth="1"/>
    <col min="14598" max="14598" width="9.28515625" bestFit="1" customWidth="1"/>
    <col min="14599" max="14599" width="10.28515625" bestFit="1" customWidth="1"/>
    <col min="14600" max="14600" width="14.28515625" bestFit="1" customWidth="1"/>
    <col min="14601" max="14601" width="11.7109375" bestFit="1" customWidth="1"/>
    <col min="14604" max="14604" width="21" bestFit="1" customWidth="1"/>
    <col min="14605" max="14605" width="30" bestFit="1" customWidth="1"/>
    <col min="14606" max="14606" width="15.7109375" bestFit="1" customWidth="1"/>
    <col min="14850" max="14850" width="4.28515625" bestFit="1" customWidth="1"/>
    <col min="14851" max="14851" width="89.5703125" bestFit="1" customWidth="1"/>
    <col min="14852" max="14852" width="9.5703125" bestFit="1" customWidth="1"/>
    <col min="14853" max="14853" width="8.5703125" bestFit="1" customWidth="1"/>
    <col min="14854" max="14854" width="9.28515625" bestFit="1" customWidth="1"/>
    <col min="14855" max="14855" width="10.28515625" bestFit="1" customWidth="1"/>
    <col min="14856" max="14856" width="14.28515625" bestFit="1" customWidth="1"/>
    <col min="14857" max="14857" width="11.7109375" bestFit="1" customWidth="1"/>
    <col min="14860" max="14860" width="21" bestFit="1" customWidth="1"/>
    <col min="14861" max="14861" width="30" bestFit="1" customWidth="1"/>
    <col min="14862" max="14862" width="15.7109375" bestFit="1" customWidth="1"/>
    <col min="15106" max="15106" width="4.28515625" bestFit="1" customWidth="1"/>
    <col min="15107" max="15107" width="89.5703125" bestFit="1" customWidth="1"/>
    <col min="15108" max="15108" width="9.5703125" bestFit="1" customWidth="1"/>
    <col min="15109" max="15109" width="8.5703125" bestFit="1" customWidth="1"/>
    <col min="15110" max="15110" width="9.28515625" bestFit="1" customWidth="1"/>
    <col min="15111" max="15111" width="10.28515625" bestFit="1" customWidth="1"/>
    <col min="15112" max="15112" width="14.28515625" bestFit="1" customWidth="1"/>
    <col min="15113" max="15113" width="11.7109375" bestFit="1" customWidth="1"/>
    <col min="15116" max="15116" width="21" bestFit="1" customWidth="1"/>
    <col min="15117" max="15117" width="30" bestFit="1" customWidth="1"/>
    <col min="15118" max="15118" width="15.7109375" bestFit="1" customWidth="1"/>
    <col min="15362" max="15362" width="4.28515625" bestFit="1" customWidth="1"/>
    <col min="15363" max="15363" width="89.5703125" bestFit="1" customWidth="1"/>
    <col min="15364" max="15364" width="9.5703125" bestFit="1" customWidth="1"/>
    <col min="15365" max="15365" width="8.5703125" bestFit="1" customWidth="1"/>
    <col min="15366" max="15366" width="9.28515625" bestFit="1" customWidth="1"/>
    <col min="15367" max="15367" width="10.28515625" bestFit="1" customWidth="1"/>
    <col min="15368" max="15368" width="14.28515625" bestFit="1" customWidth="1"/>
    <col min="15369" max="15369" width="11.7109375" bestFit="1" customWidth="1"/>
    <col min="15372" max="15372" width="21" bestFit="1" customWidth="1"/>
    <col min="15373" max="15373" width="30" bestFit="1" customWidth="1"/>
    <col min="15374" max="15374" width="15.7109375" bestFit="1" customWidth="1"/>
    <col min="15618" max="15618" width="4.28515625" bestFit="1" customWidth="1"/>
    <col min="15619" max="15619" width="89.5703125" bestFit="1" customWidth="1"/>
    <col min="15620" max="15620" width="9.5703125" bestFit="1" customWidth="1"/>
    <col min="15621" max="15621" width="8.5703125" bestFit="1" customWidth="1"/>
    <col min="15622" max="15622" width="9.28515625" bestFit="1" customWidth="1"/>
    <col min="15623" max="15623" width="10.28515625" bestFit="1" customWidth="1"/>
    <col min="15624" max="15624" width="14.28515625" bestFit="1" customWidth="1"/>
    <col min="15625" max="15625" width="11.7109375" bestFit="1" customWidth="1"/>
    <col min="15628" max="15628" width="21" bestFit="1" customWidth="1"/>
    <col min="15629" max="15629" width="30" bestFit="1" customWidth="1"/>
    <col min="15630" max="15630" width="15.7109375" bestFit="1" customWidth="1"/>
    <col min="15874" max="15874" width="4.28515625" bestFit="1" customWidth="1"/>
    <col min="15875" max="15875" width="89.5703125" bestFit="1" customWidth="1"/>
    <col min="15876" max="15876" width="9.5703125" bestFit="1" customWidth="1"/>
    <col min="15877" max="15877" width="8.5703125" bestFit="1" customWidth="1"/>
    <col min="15878" max="15878" width="9.28515625" bestFit="1" customWidth="1"/>
    <col min="15879" max="15879" width="10.28515625" bestFit="1" customWidth="1"/>
    <col min="15880" max="15880" width="14.28515625" bestFit="1" customWidth="1"/>
    <col min="15881" max="15881" width="11.7109375" bestFit="1" customWidth="1"/>
    <col min="15884" max="15884" width="21" bestFit="1" customWidth="1"/>
    <col min="15885" max="15885" width="30" bestFit="1" customWidth="1"/>
    <col min="15886" max="15886" width="15.7109375" bestFit="1" customWidth="1"/>
    <col min="16130" max="16130" width="4.28515625" bestFit="1" customWidth="1"/>
    <col min="16131" max="16131" width="89.5703125" bestFit="1" customWidth="1"/>
    <col min="16132" max="16132" width="9.5703125" bestFit="1" customWidth="1"/>
    <col min="16133" max="16133" width="8.5703125" bestFit="1" customWidth="1"/>
    <col min="16134" max="16134" width="9.28515625" bestFit="1" customWidth="1"/>
    <col min="16135" max="16135" width="10.28515625" bestFit="1" customWidth="1"/>
    <col min="16136" max="16136" width="14.28515625" bestFit="1" customWidth="1"/>
    <col min="16137" max="16137" width="11.7109375" bestFit="1" customWidth="1"/>
    <col min="16140" max="16140" width="21" bestFit="1" customWidth="1"/>
    <col min="16141" max="16141" width="30" bestFit="1" customWidth="1"/>
    <col min="16142" max="16142" width="15.7109375" bestFit="1" customWidth="1"/>
  </cols>
  <sheetData>
    <row r="1" spans="1:14" ht="139.5" customHeight="1" x14ac:dyDescent="0.25">
      <c r="A1" s="174" t="s">
        <v>240</v>
      </c>
      <c r="B1" s="175"/>
      <c r="C1" s="175"/>
      <c r="D1" s="175"/>
      <c r="E1" s="175"/>
      <c r="F1" s="175"/>
      <c r="G1" s="176"/>
    </row>
    <row r="2" spans="1:14" ht="44.25" customHeight="1" x14ac:dyDescent="0.25">
      <c r="A2" s="56" t="s">
        <v>45</v>
      </c>
      <c r="B2" s="56" t="s">
        <v>46</v>
      </c>
      <c r="C2" s="56" t="s">
        <v>44</v>
      </c>
      <c r="D2" s="116" t="s">
        <v>43</v>
      </c>
      <c r="E2" s="116" t="s">
        <v>42</v>
      </c>
      <c r="F2" s="117" t="s">
        <v>41</v>
      </c>
      <c r="G2" s="117" t="s">
        <v>40</v>
      </c>
      <c r="H2" s="55"/>
      <c r="I2" s="55"/>
    </row>
    <row r="3" spans="1:14" x14ac:dyDescent="0.25">
      <c r="A3" s="51">
        <v>1</v>
      </c>
      <c r="B3" s="52">
        <v>20200100</v>
      </c>
      <c r="C3" s="51" t="s">
        <v>114</v>
      </c>
      <c r="D3" s="51" t="s">
        <v>226</v>
      </c>
      <c r="E3" s="51">
        <v>1371</v>
      </c>
      <c r="F3" s="59"/>
      <c r="G3" s="50">
        <f t="shared" ref="G3:G66" si="0">E3*F3</f>
        <v>0</v>
      </c>
      <c r="H3" s="47"/>
      <c r="I3" s="47"/>
    </row>
    <row r="4" spans="1:14" x14ac:dyDescent="0.25">
      <c r="A4" s="51">
        <v>2</v>
      </c>
      <c r="B4" s="52" t="s">
        <v>78</v>
      </c>
      <c r="C4" s="51" t="s">
        <v>115</v>
      </c>
      <c r="D4" s="51" t="s">
        <v>227</v>
      </c>
      <c r="E4" s="51">
        <v>15</v>
      </c>
      <c r="F4" s="59"/>
      <c r="G4" s="50">
        <f t="shared" si="0"/>
        <v>0</v>
      </c>
      <c r="H4" s="47"/>
      <c r="I4" s="47"/>
      <c r="N4" s="54"/>
    </row>
    <row r="5" spans="1:14" x14ac:dyDescent="0.25">
      <c r="A5" s="51">
        <v>3</v>
      </c>
      <c r="B5" s="52">
        <v>20100110</v>
      </c>
      <c r="C5" s="51" t="s">
        <v>116</v>
      </c>
      <c r="D5" s="51" t="s">
        <v>227</v>
      </c>
      <c r="E5" s="51">
        <v>20</v>
      </c>
      <c r="F5" s="59"/>
      <c r="G5" s="50">
        <f t="shared" si="0"/>
        <v>0</v>
      </c>
      <c r="H5" s="47"/>
      <c r="I5" s="47"/>
      <c r="N5" s="54"/>
    </row>
    <row r="6" spans="1:14" x14ac:dyDescent="0.25">
      <c r="A6" s="51">
        <v>4</v>
      </c>
      <c r="B6" s="52" t="s">
        <v>78</v>
      </c>
      <c r="C6" s="51" t="s">
        <v>117</v>
      </c>
      <c r="D6" s="51" t="s">
        <v>228</v>
      </c>
      <c r="E6" s="51">
        <v>0</v>
      </c>
      <c r="F6" s="59"/>
      <c r="G6" s="50">
        <f t="shared" si="0"/>
        <v>0</v>
      </c>
      <c r="H6" s="47"/>
      <c r="I6" s="47"/>
      <c r="N6" s="54"/>
    </row>
    <row r="7" spans="1:14" x14ac:dyDescent="0.25">
      <c r="A7" s="51">
        <v>5</v>
      </c>
      <c r="B7" s="52">
        <v>20800150</v>
      </c>
      <c r="C7" s="51" t="s">
        <v>118</v>
      </c>
      <c r="D7" s="51" t="s">
        <v>226</v>
      </c>
      <c r="E7" s="51">
        <v>500</v>
      </c>
      <c r="F7" s="59"/>
      <c r="G7" s="50">
        <f t="shared" si="0"/>
        <v>0</v>
      </c>
      <c r="H7" s="47"/>
      <c r="I7" s="47"/>
      <c r="N7" s="54"/>
    </row>
    <row r="8" spans="1:14" x14ac:dyDescent="0.25">
      <c r="A8" s="51">
        <v>6</v>
      </c>
      <c r="B8" s="52">
        <v>21101615</v>
      </c>
      <c r="C8" s="51" t="s">
        <v>119</v>
      </c>
      <c r="D8" s="51" t="s">
        <v>229</v>
      </c>
      <c r="E8" s="51">
        <v>1082</v>
      </c>
      <c r="F8" s="59"/>
      <c r="G8" s="50">
        <f>E8*F8</f>
        <v>0</v>
      </c>
      <c r="H8" s="47"/>
      <c r="I8" s="47"/>
      <c r="N8" s="54"/>
    </row>
    <row r="9" spans="1:14" x14ac:dyDescent="0.25">
      <c r="A9" s="51">
        <v>7</v>
      </c>
      <c r="B9" s="52">
        <v>25200110</v>
      </c>
      <c r="C9" s="51" t="s">
        <v>120</v>
      </c>
      <c r="D9" s="51" t="s">
        <v>229</v>
      </c>
      <c r="E9" s="51">
        <v>1082</v>
      </c>
      <c r="F9" s="59"/>
      <c r="G9" s="50">
        <f t="shared" si="0"/>
        <v>0</v>
      </c>
      <c r="H9" s="47"/>
      <c r="I9" s="47"/>
      <c r="N9" s="54"/>
    </row>
    <row r="10" spans="1:14" x14ac:dyDescent="0.25">
      <c r="A10" s="51">
        <v>8</v>
      </c>
      <c r="B10" s="52" t="s">
        <v>78</v>
      </c>
      <c r="C10" s="51" t="s">
        <v>121</v>
      </c>
      <c r="D10" s="51" t="s">
        <v>228</v>
      </c>
      <c r="E10" s="51">
        <v>14</v>
      </c>
      <c r="F10" s="59"/>
      <c r="G10" s="50">
        <f t="shared" si="0"/>
        <v>0</v>
      </c>
      <c r="H10" s="47"/>
      <c r="I10" s="47"/>
      <c r="N10" s="54"/>
    </row>
    <row r="11" spans="1:14" x14ac:dyDescent="0.25">
      <c r="A11" s="51">
        <v>9</v>
      </c>
      <c r="B11" s="52" t="s">
        <v>79</v>
      </c>
      <c r="C11" s="51" t="s">
        <v>122</v>
      </c>
      <c r="D11" s="51" t="s">
        <v>229</v>
      </c>
      <c r="E11" s="51">
        <v>84</v>
      </c>
      <c r="F11" s="59"/>
      <c r="G11" s="50">
        <f>E11*F11</f>
        <v>0</v>
      </c>
      <c r="H11" s="47"/>
      <c r="I11" s="47"/>
      <c r="N11" s="54"/>
    </row>
    <row r="12" spans="1:14" x14ac:dyDescent="0.25">
      <c r="A12" s="51">
        <v>10</v>
      </c>
      <c r="B12" s="52">
        <v>31101100</v>
      </c>
      <c r="C12" s="51" t="s">
        <v>123</v>
      </c>
      <c r="D12" s="51" t="s">
        <v>226</v>
      </c>
      <c r="E12" s="51">
        <v>760</v>
      </c>
      <c r="F12" s="59"/>
      <c r="G12" s="50">
        <f t="shared" si="0"/>
        <v>0</v>
      </c>
      <c r="H12" s="47"/>
      <c r="I12" s="47"/>
      <c r="N12" s="54"/>
    </row>
    <row r="13" spans="1:14" x14ac:dyDescent="0.25">
      <c r="A13" s="51">
        <v>11</v>
      </c>
      <c r="B13" s="52">
        <v>35300200</v>
      </c>
      <c r="C13" s="51" t="s">
        <v>124</v>
      </c>
      <c r="D13" s="51" t="s">
        <v>229</v>
      </c>
      <c r="E13" s="51">
        <v>1228</v>
      </c>
      <c r="F13" s="59"/>
      <c r="G13" s="50">
        <f t="shared" si="0"/>
        <v>0</v>
      </c>
      <c r="H13" s="47"/>
      <c r="I13" s="47"/>
    </row>
    <row r="14" spans="1:14" x14ac:dyDescent="0.25">
      <c r="A14" s="51">
        <v>12</v>
      </c>
      <c r="B14" s="52">
        <v>40600290</v>
      </c>
      <c r="C14" s="51" t="s">
        <v>125</v>
      </c>
      <c r="D14" s="51" t="s">
        <v>230</v>
      </c>
      <c r="E14" s="51">
        <v>1096</v>
      </c>
      <c r="F14" s="59"/>
      <c r="G14" s="50">
        <f t="shared" si="0"/>
        <v>0</v>
      </c>
      <c r="H14" s="47"/>
      <c r="I14" s="47"/>
    </row>
    <row r="15" spans="1:14" x14ac:dyDescent="0.25">
      <c r="A15" s="51">
        <v>13</v>
      </c>
      <c r="B15" s="52">
        <v>40600525</v>
      </c>
      <c r="C15" s="51" t="s">
        <v>126</v>
      </c>
      <c r="D15" s="51" t="s">
        <v>231</v>
      </c>
      <c r="E15" s="51">
        <v>2</v>
      </c>
      <c r="F15" s="59"/>
      <c r="G15" s="50">
        <f t="shared" si="0"/>
        <v>0</v>
      </c>
      <c r="H15" s="47"/>
      <c r="I15" s="47"/>
    </row>
    <row r="16" spans="1:14" x14ac:dyDescent="0.25">
      <c r="A16" s="51">
        <v>14</v>
      </c>
      <c r="B16" s="52">
        <v>40600635</v>
      </c>
      <c r="C16" s="51" t="s">
        <v>127</v>
      </c>
      <c r="D16" s="51" t="s">
        <v>231</v>
      </c>
      <c r="E16" s="51">
        <v>132</v>
      </c>
      <c r="F16" s="59"/>
      <c r="G16" s="50">
        <f t="shared" si="0"/>
        <v>0</v>
      </c>
      <c r="H16" s="47"/>
      <c r="I16" s="47"/>
    </row>
    <row r="17" spans="1:13" x14ac:dyDescent="0.25">
      <c r="A17" s="51">
        <v>15</v>
      </c>
      <c r="B17" s="52">
        <v>40604060</v>
      </c>
      <c r="C17" s="51" t="s">
        <v>128</v>
      </c>
      <c r="D17" s="51" t="s">
        <v>231</v>
      </c>
      <c r="E17" s="51">
        <v>179</v>
      </c>
      <c r="F17" s="59"/>
      <c r="G17" s="50">
        <f t="shared" si="0"/>
        <v>0</v>
      </c>
      <c r="H17" s="47"/>
      <c r="I17" s="47"/>
    </row>
    <row r="18" spans="1:13" x14ac:dyDescent="0.25">
      <c r="A18" s="51">
        <v>16</v>
      </c>
      <c r="B18" s="52">
        <v>80173</v>
      </c>
      <c r="C18" s="51" t="s">
        <v>129</v>
      </c>
      <c r="D18" s="51" t="s">
        <v>232</v>
      </c>
      <c r="E18" s="51">
        <v>6</v>
      </c>
      <c r="F18" s="59"/>
      <c r="G18" s="50">
        <f t="shared" si="0"/>
        <v>0</v>
      </c>
      <c r="H18" s="47"/>
      <c r="I18" s="47"/>
    </row>
    <row r="19" spans="1:13" x14ac:dyDescent="0.25">
      <c r="A19" s="51">
        <v>17</v>
      </c>
      <c r="B19" s="52" t="s">
        <v>78</v>
      </c>
      <c r="C19" s="51" t="s">
        <v>130</v>
      </c>
      <c r="D19" s="51" t="s">
        <v>233</v>
      </c>
      <c r="E19" s="51">
        <v>283</v>
      </c>
      <c r="F19" s="59"/>
      <c r="G19" s="50">
        <f t="shared" si="0"/>
        <v>0</v>
      </c>
      <c r="H19" s="47"/>
      <c r="I19" s="47"/>
      <c r="M19" s="53"/>
    </row>
    <row r="20" spans="1:13" x14ac:dyDescent="0.25">
      <c r="A20" s="51">
        <v>18</v>
      </c>
      <c r="B20" s="52" t="s">
        <v>80</v>
      </c>
      <c r="C20" s="51" t="s">
        <v>131</v>
      </c>
      <c r="D20" s="51" t="s">
        <v>233</v>
      </c>
      <c r="E20" s="51">
        <v>1320</v>
      </c>
      <c r="F20" s="59"/>
      <c r="G20" s="50">
        <f t="shared" si="0"/>
        <v>0</v>
      </c>
      <c r="H20" s="47"/>
      <c r="I20" s="47"/>
      <c r="M20" s="53"/>
    </row>
    <row r="21" spans="1:13" x14ac:dyDescent="0.25">
      <c r="A21" s="51">
        <v>19</v>
      </c>
      <c r="B21" s="52" t="s">
        <v>81</v>
      </c>
      <c r="C21" s="51" t="s">
        <v>132</v>
      </c>
      <c r="D21" s="51" t="s">
        <v>233</v>
      </c>
      <c r="E21" s="51">
        <v>112</v>
      </c>
      <c r="F21" s="59"/>
      <c r="G21" s="50">
        <f t="shared" si="0"/>
        <v>0</v>
      </c>
      <c r="H21" s="47"/>
      <c r="I21" s="47"/>
      <c r="M21" s="53"/>
    </row>
    <row r="22" spans="1:13" x14ac:dyDescent="0.25">
      <c r="A22" s="51">
        <v>20</v>
      </c>
      <c r="B22" s="52" t="s">
        <v>82</v>
      </c>
      <c r="C22" s="51" t="s">
        <v>133</v>
      </c>
      <c r="D22" s="51" t="s">
        <v>233</v>
      </c>
      <c r="E22" s="51">
        <v>60</v>
      </c>
      <c r="F22" s="59"/>
      <c r="G22" s="50">
        <f t="shared" si="0"/>
        <v>0</v>
      </c>
      <c r="H22" s="47"/>
      <c r="I22" s="47"/>
      <c r="M22" s="53"/>
    </row>
    <row r="23" spans="1:13" x14ac:dyDescent="0.25">
      <c r="A23" s="51">
        <v>21</v>
      </c>
      <c r="B23" s="52" t="s">
        <v>83</v>
      </c>
      <c r="C23" s="51" t="s">
        <v>134</v>
      </c>
      <c r="D23" s="51" t="s">
        <v>233</v>
      </c>
      <c r="E23" s="51">
        <v>12</v>
      </c>
      <c r="F23" s="59"/>
      <c r="G23" s="50">
        <f t="shared" si="0"/>
        <v>0</v>
      </c>
      <c r="H23" s="47"/>
      <c r="I23" s="47"/>
    </row>
    <row r="24" spans="1:13" x14ac:dyDescent="0.25">
      <c r="A24" s="51">
        <v>22</v>
      </c>
      <c r="B24" s="52">
        <v>42300400</v>
      </c>
      <c r="C24" s="51" t="s">
        <v>135</v>
      </c>
      <c r="D24" s="51" t="s">
        <v>229</v>
      </c>
      <c r="E24" s="51">
        <v>205</v>
      </c>
      <c r="F24" s="59"/>
      <c r="G24" s="50">
        <f t="shared" si="0"/>
        <v>0</v>
      </c>
      <c r="H24" s="47"/>
      <c r="I24" s="47"/>
    </row>
    <row r="25" spans="1:13" x14ac:dyDescent="0.25">
      <c r="A25" s="51">
        <v>23</v>
      </c>
      <c r="B25" s="52" t="s">
        <v>84</v>
      </c>
      <c r="C25" s="51" t="s">
        <v>136</v>
      </c>
      <c r="D25" s="51" t="s">
        <v>234</v>
      </c>
      <c r="E25" s="51">
        <v>770</v>
      </c>
      <c r="F25" s="59"/>
      <c r="G25" s="50">
        <f t="shared" si="0"/>
        <v>0</v>
      </c>
      <c r="H25" s="47"/>
      <c r="I25" s="47"/>
    </row>
    <row r="26" spans="1:13" x14ac:dyDescent="0.25">
      <c r="A26" s="51">
        <v>24</v>
      </c>
      <c r="B26" s="52">
        <v>60600605</v>
      </c>
      <c r="C26" s="51" t="s">
        <v>137</v>
      </c>
      <c r="D26" s="51" t="s">
        <v>234</v>
      </c>
      <c r="E26" s="51">
        <v>40</v>
      </c>
      <c r="F26" s="59"/>
      <c r="G26" s="50">
        <f t="shared" si="0"/>
        <v>0</v>
      </c>
      <c r="H26" s="47"/>
      <c r="I26" s="47"/>
    </row>
    <row r="27" spans="1:13" x14ac:dyDescent="0.25">
      <c r="A27" s="51">
        <v>25</v>
      </c>
      <c r="B27" s="52" t="s">
        <v>78</v>
      </c>
      <c r="C27" s="51" t="s">
        <v>138</v>
      </c>
      <c r="D27" s="51" t="s">
        <v>231</v>
      </c>
      <c r="E27" s="51">
        <v>35</v>
      </c>
      <c r="F27" s="59"/>
      <c r="G27" s="50">
        <f t="shared" si="0"/>
        <v>0</v>
      </c>
      <c r="H27" s="47"/>
      <c r="I27" s="47"/>
    </row>
    <row r="28" spans="1:13" x14ac:dyDescent="0.25">
      <c r="A28" s="51">
        <v>26</v>
      </c>
      <c r="B28" s="52" t="s">
        <v>78</v>
      </c>
      <c r="C28" s="51" t="s">
        <v>139</v>
      </c>
      <c r="D28" s="51" t="s">
        <v>228</v>
      </c>
      <c r="E28" s="51">
        <v>24</v>
      </c>
      <c r="F28" s="59"/>
      <c r="G28" s="50">
        <f t="shared" si="0"/>
        <v>0</v>
      </c>
      <c r="H28" s="47"/>
      <c r="I28" s="47"/>
    </row>
    <row r="29" spans="1:13" x14ac:dyDescent="0.25">
      <c r="A29" s="51">
        <v>27</v>
      </c>
      <c r="B29" s="52" t="s">
        <v>78</v>
      </c>
      <c r="C29" s="51" t="s">
        <v>140</v>
      </c>
      <c r="D29" s="51" t="s">
        <v>228</v>
      </c>
      <c r="E29" s="51">
        <v>8</v>
      </c>
      <c r="F29" s="59"/>
      <c r="G29" s="50">
        <f t="shared" si="0"/>
        <v>0</v>
      </c>
      <c r="H29" s="47"/>
      <c r="I29" s="47"/>
    </row>
    <row r="30" spans="1:13" x14ac:dyDescent="0.25">
      <c r="A30" s="51">
        <v>28</v>
      </c>
      <c r="B30" s="52" t="s">
        <v>85</v>
      </c>
      <c r="C30" s="51" t="s">
        <v>141</v>
      </c>
      <c r="D30" s="51" t="s">
        <v>229</v>
      </c>
      <c r="E30" s="51">
        <v>198</v>
      </c>
      <c r="F30" s="59"/>
      <c r="G30" s="50">
        <f t="shared" si="0"/>
        <v>0</v>
      </c>
      <c r="H30" s="47"/>
      <c r="I30" s="47"/>
    </row>
    <row r="31" spans="1:13" x14ac:dyDescent="0.25">
      <c r="A31" s="51">
        <v>29</v>
      </c>
      <c r="B31" s="52" t="s">
        <v>78</v>
      </c>
      <c r="C31" s="51" t="s">
        <v>142</v>
      </c>
      <c r="D31" s="51" t="s">
        <v>234</v>
      </c>
      <c r="E31" s="51">
        <v>175</v>
      </c>
      <c r="F31" s="59"/>
      <c r="G31" s="50">
        <f t="shared" si="0"/>
        <v>0</v>
      </c>
      <c r="H31" s="47"/>
      <c r="I31" s="47"/>
    </row>
    <row r="32" spans="1:13" x14ac:dyDescent="0.25">
      <c r="A32" s="51">
        <v>30</v>
      </c>
      <c r="B32" s="52" t="s">
        <v>78</v>
      </c>
      <c r="C32" s="51" t="s">
        <v>143</v>
      </c>
      <c r="D32" s="51" t="s">
        <v>229</v>
      </c>
      <c r="E32" s="51">
        <v>237</v>
      </c>
      <c r="F32" s="59"/>
      <c r="G32" s="50">
        <f t="shared" si="0"/>
        <v>0</v>
      </c>
      <c r="H32" s="47"/>
      <c r="I32" s="47"/>
    </row>
    <row r="33" spans="1:9" x14ac:dyDescent="0.25">
      <c r="A33" s="51">
        <v>31</v>
      </c>
      <c r="B33" s="52" t="s">
        <v>78</v>
      </c>
      <c r="C33" s="51" t="s">
        <v>144</v>
      </c>
      <c r="D33" s="51" t="s">
        <v>233</v>
      </c>
      <c r="E33" s="51">
        <v>1614</v>
      </c>
      <c r="F33" s="59"/>
      <c r="G33" s="50">
        <f t="shared" si="0"/>
        <v>0</v>
      </c>
      <c r="H33" s="47"/>
      <c r="I33" s="47"/>
    </row>
    <row r="34" spans="1:9" x14ac:dyDescent="0.25">
      <c r="A34" s="51">
        <v>32</v>
      </c>
      <c r="B34" s="52" t="s">
        <v>86</v>
      </c>
      <c r="C34" s="51" t="s">
        <v>145</v>
      </c>
      <c r="D34" s="51" t="s">
        <v>229</v>
      </c>
      <c r="E34" s="51">
        <v>200</v>
      </c>
      <c r="F34" s="59"/>
      <c r="G34" s="50">
        <f t="shared" si="0"/>
        <v>0</v>
      </c>
      <c r="H34" s="47"/>
      <c r="I34" s="47"/>
    </row>
    <row r="35" spans="1:9" x14ac:dyDescent="0.25">
      <c r="A35" s="51">
        <v>33</v>
      </c>
      <c r="B35" s="52">
        <v>44000200</v>
      </c>
      <c r="C35" s="51" t="s">
        <v>146</v>
      </c>
      <c r="D35" s="51" t="s">
        <v>229</v>
      </c>
      <c r="E35" s="51">
        <v>1700</v>
      </c>
      <c r="F35" s="59"/>
      <c r="G35" s="50">
        <f t="shared" si="0"/>
        <v>0</v>
      </c>
      <c r="H35" s="47"/>
      <c r="I35" s="47"/>
    </row>
    <row r="36" spans="1:9" x14ac:dyDescent="0.25">
      <c r="A36" s="51">
        <v>34</v>
      </c>
      <c r="B36" s="52">
        <v>44000300</v>
      </c>
      <c r="C36" s="51" t="s">
        <v>147</v>
      </c>
      <c r="D36" s="51" t="s">
        <v>234</v>
      </c>
      <c r="E36" s="51">
        <v>17</v>
      </c>
      <c r="F36" s="59"/>
      <c r="G36" s="50">
        <f t="shared" si="0"/>
        <v>0</v>
      </c>
      <c r="H36" s="47"/>
      <c r="I36" s="47"/>
    </row>
    <row r="37" spans="1:9" x14ac:dyDescent="0.25">
      <c r="A37" s="51">
        <v>35</v>
      </c>
      <c r="B37" s="52">
        <v>44000500</v>
      </c>
      <c r="C37" s="51" t="s">
        <v>148</v>
      </c>
      <c r="D37" s="51" t="s">
        <v>234</v>
      </c>
      <c r="E37" s="51">
        <v>97</v>
      </c>
      <c r="F37" s="59"/>
      <c r="G37" s="50">
        <f t="shared" si="0"/>
        <v>0</v>
      </c>
      <c r="H37" s="47"/>
      <c r="I37" s="47"/>
    </row>
    <row r="38" spans="1:9" x14ac:dyDescent="0.25">
      <c r="A38" s="51">
        <v>36</v>
      </c>
      <c r="B38" s="52" t="s">
        <v>78</v>
      </c>
      <c r="C38" s="51" t="s">
        <v>149</v>
      </c>
      <c r="D38" s="51" t="s">
        <v>228</v>
      </c>
      <c r="E38" s="51">
        <v>2</v>
      </c>
      <c r="F38" s="59"/>
      <c r="G38" s="50">
        <f t="shared" si="0"/>
        <v>0</v>
      </c>
      <c r="H38" s="47"/>
      <c r="I38" s="47"/>
    </row>
    <row r="39" spans="1:9" x14ac:dyDescent="0.25">
      <c r="A39" s="51">
        <v>37</v>
      </c>
      <c r="B39" s="52" t="s">
        <v>78</v>
      </c>
      <c r="C39" s="51" t="s">
        <v>150</v>
      </c>
      <c r="D39" s="51" t="s">
        <v>228</v>
      </c>
      <c r="E39" s="51">
        <v>1</v>
      </c>
      <c r="F39" s="59"/>
      <c r="G39" s="50">
        <f t="shared" si="0"/>
        <v>0</v>
      </c>
      <c r="H39" s="47"/>
      <c r="I39" s="47"/>
    </row>
    <row r="40" spans="1:9" x14ac:dyDescent="0.25">
      <c r="A40" s="51">
        <v>38</v>
      </c>
      <c r="B40" s="52" t="s">
        <v>78</v>
      </c>
      <c r="C40" s="51" t="s">
        <v>151</v>
      </c>
      <c r="D40" s="51" t="s">
        <v>228</v>
      </c>
      <c r="E40" s="51">
        <v>1</v>
      </c>
      <c r="F40" s="59"/>
      <c r="G40" s="50">
        <f t="shared" si="0"/>
        <v>0</v>
      </c>
      <c r="H40" s="47"/>
      <c r="I40" s="47"/>
    </row>
    <row r="41" spans="1:9" x14ac:dyDescent="0.25">
      <c r="A41" s="51">
        <v>39</v>
      </c>
      <c r="B41" s="52" t="s">
        <v>87</v>
      </c>
      <c r="C41" s="51" t="s">
        <v>152</v>
      </c>
      <c r="D41" s="51" t="s">
        <v>228</v>
      </c>
      <c r="E41" s="51">
        <v>1</v>
      </c>
      <c r="F41" s="59"/>
      <c r="G41" s="50">
        <f t="shared" si="0"/>
        <v>0</v>
      </c>
      <c r="H41" s="47"/>
      <c r="I41" s="47"/>
    </row>
    <row r="42" spans="1:9" x14ac:dyDescent="0.25">
      <c r="A42" s="51">
        <v>40</v>
      </c>
      <c r="B42" s="52" t="s">
        <v>88</v>
      </c>
      <c r="C42" s="51" t="s">
        <v>153</v>
      </c>
      <c r="D42" s="51" t="s">
        <v>228</v>
      </c>
      <c r="E42" s="51">
        <v>2</v>
      </c>
      <c r="F42" s="59"/>
      <c r="G42" s="50">
        <f t="shared" si="0"/>
        <v>0</v>
      </c>
      <c r="H42" s="47"/>
      <c r="I42" s="47"/>
    </row>
    <row r="43" spans="1:9" x14ac:dyDescent="0.25">
      <c r="A43" s="51">
        <v>41</v>
      </c>
      <c r="B43" s="52" t="s">
        <v>78</v>
      </c>
      <c r="C43" s="51" t="s">
        <v>154</v>
      </c>
      <c r="D43" s="51" t="s">
        <v>228</v>
      </c>
      <c r="E43" s="51">
        <v>2</v>
      </c>
      <c r="F43" s="59"/>
      <c r="G43" s="50">
        <f t="shared" si="0"/>
        <v>0</v>
      </c>
      <c r="H43" s="47"/>
      <c r="I43" s="47"/>
    </row>
    <row r="44" spans="1:9" x14ac:dyDescent="0.25">
      <c r="A44" s="51">
        <v>42</v>
      </c>
      <c r="B44" s="52" t="s">
        <v>78</v>
      </c>
      <c r="C44" s="51" t="s">
        <v>155</v>
      </c>
      <c r="D44" s="51" t="s">
        <v>234</v>
      </c>
      <c r="E44" s="51">
        <v>21</v>
      </c>
      <c r="F44" s="59"/>
      <c r="G44" s="50">
        <f t="shared" si="0"/>
        <v>0</v>
      </c>
      <c r="H44" s="47"/>
      <c r="I44" s="47"/>
    </row>
    <row r="45" spans="1:9" x14ac:dyDescent="0.25">
      <c r="A45" s="51">
        <v>43</v>
      </c>
      <c r="B45" s="52" t="s">
        <v>78</v>
      </c>
      <c r="C45" s="51" t="s">
        <v>156</v>
      </c>
      <c r="D45" s="51" t="s">
        <v>234</v>
      </c>
      <c r="E45" s="51">
        <v>46</v>
      </c>
      <c r="F45" s="59"/>
      <c r="G45" s="50">
        <f t="shared" si="0"/>
        <v>0</v>
      </c>
      <c r="H45" s="47"/>
      <c r="I45" s="47"/>
    </row>
    <row r="46" spans="1:9" x14ac:dyDescent="0.25">
      <c r="A46" s="51">
        <v>44</v>
      </c>
      <c r="B46" s="52" t="s">
        <v>78</v>
      </c>
      <c r="C46" s="51" t="s">
        <v>157</v>
      </c>
      <c r="D46" s="51" t="s">
        <v>234</v>
      </c>
      <c r="E46" s="51">
        <v>10</v>
      </c>
      <c r="F46" s="59"/>
      <c r="G46" s="50">
        <f t="shared" si="0"/>
        <v>0</v>
      </c>
      <c r="H46" s="47"/>
      <c r="I46" s="47"/>
    </row>
    <row r="47" spans="1:9" x14ac:dyDescent="0.25">
      <c r="A47" s="51">
        <v>45</v>
      </c>
      <c r="B47" s="52" t="s">
        <v>78</v>
      </c>
      <c r="C47" s="51" t="s">
        <v>158</v>
      </c>
      <c r="D47" s="51" t="s">
        <v>234</v>
      </c>
      <c r="E47" s="51">
        <v>3</v>
      </c>
      <c r="F47" s="59"/>
      <c r="G47" s="50">
        <f t="shared" si="0"/>
        <v>0</v>
      </c>
      <c r="H47" s="47"/>
      <c r="I47" s="47"/>
    </row>
    <row r="48" spans="1:9" x14ac:dyDescent="0.25">
      <c r="A48" s="51">
        <v>46</v>
      </c>
      <c r="B48" s="52" t="s">
        <v>78</v>
      </c>
      <c r="C48" s="51" t="s">
        <v>159</v>
      </c>
      <c r="D48" s="51" t="s">
        <v>234</v>
      </c>
      <c r="E48" s="51">
        <v>0</v>
      </c>
      <c r="F48" s="59"/>
      <c r="G48" s="50">
        <f t="shared" si="0"/>
        <v>0</v>
      </c>
      <c r="H48" s="47"/>
      <c r="I48" s="47"/>
    </row>
    <row r="49" spans="1:9" x14ac:dyDescent="0.25">
      <c r="A49" s="51">
        <v>47</v>
      </c>
      <c r="B49" s="52" t="s">
        <v>78</v>
      </c>
      <c r="C49" s="51" t="s">
        <v>160</v>
      </c>
      <c r="D49" s="51" t="s">
        <v>234</v>
      </c>
      <c r="E49" s="51">
        <v>0</v>
      </c>
      <c r="F49" s="59"/>
      <c r="G49" s="50">
        <f t="shared" si="0"/>
        <v>0</v>
      </c>
      <c r="H49" s="47"/>
      <c r="I49" s="47"/>
    </row>
    <row r="50" spans="1:9" x14ac:dyDescent="0.25">
      <c r="A50" s="51">
        <v>48</v>
      </c>
      <c r="B50" s="52" t="s">
        <v>78</v>
      </c>
      <c r="C50" s="51" t="s">
        <v>161</v>
      </c>
      <c r="D50" s="51" t="s">
        <v>234</v>
      </c>
      <c r="E50" s="51">
        <v>0</v>
      </c>
      <c r="F50" s="59"/>
      <c r="G50" s="50">
        <f t="shared" si="0"/>
        <v>0</v>
      </c>
      <c r="H50" s="47"/>
      <c r="I50" s="47"/>
    </row>
    <row r="51" spans="1:9" x14ac:dyDescent="0.25">
      <c r="A51" s="51">
        <v>49</v>
      </c>
      <c r="B51" s="52" t="s">
        <v>78</v>
      </c>
      <c r="C51" s="51" t="s">
        <v>162</v>
      </c>
      <c r="D51" s="51" t="s">
        <v>234</v>
      </c>
      <c r="E51" s="51">
        <v>0</v>
      </c>
      <c r="F51" s="59"/>
      <c r="G51" s="50">
        <f t="shared" si="0"/>
        <v>0</v>
      </c>
      <c r="H51" s="47"/>
      <c r="I51" s="47"/>
    </row>
    <row r="52" spans="1:9" x14ac:dyDescent="0.25">
      <c r="A52" s="51">
        <v>50</v>
      </c>
      <c r="B52" s="52" t="s">
        <v>78</v>
      </c>
      <c r="C52" s="51" t="s">
        <v>163</v>
      </c>
      <c r="D52" s="51" t="s">
        <v>234</v>
      </c>
      <c r="E52" s="51">
        <v>3100</v>
      </c>
      <c r="F52" s="59"/>
      <c r="G52" s="50">
        <f t="shared" si="0"/>
        <v>0</v>
      </c>
      <c r="H52" s="47"/>
      <c r="I52" s="47"/>
    </row>
    <row r="53" spans="1:9" x14ac:dyDescent="0.25">
      <c r="A53" s="51">
        <v>51</v>
      </c>
      <c r="B53" s="52" t="s">
        <v>78</v>
      </c>
      <c r="C53" s="51" t="s">
        <v>164</v>
      </c>
      <c r="D53" s="51" t="s">
        <v>235</v>
      </c>
      <c r="E53" s="51">
        <v>2</v>
      </c>
      <c r="F53" s="59"/>
      <c r="G53" s="50">
        <f t="shared" si="0"/>
        <v>0</v>
      </c>
      <c r="H53" s="47"/>
      <c r="I53" s="47"/>
    </row>
    <row r="54" spans="1:9" x14ac:dyDescent="0.25">
      <c r="A54" s="51">
        <v>52</v>
      </c>
      <c r="B54" s="52">
        <v>78000400</v>
      </c>
      <c r="C54" s="51" t="s">
        <v>165</v>
      </c>
      <c r="D54" s="51" t="s">
        <v>234</v>
      </c>
      <c r="E54" s="51">
        <v>240</v>
      </c>
      <c r="F54" s="59"/>
      <c r="G54" s="50">
        <f t="shared" si="0"/>
        <v>0</v>
      </c>
      <c r="H54" s="47"/>
      <c r="I54" s="47"/>
    </row>
    <row r="55" spans="1:9" x14ac:dyDescent="0.25">
      <c r="A55" s="51">
        <v>53</v>
      </c>
      <c r="B55" s="52">
        <v>78000650</v>
      </c>
      <c r="C55" s="51" t="s">
        <v>166</v>
      </c>
      <c r="D55" s="51" t="s">
        <v>234</v>
      </c>
      <c r="E55" s="51">
        <v>28</v>
      </c>
      <c r="F55" s="59"/>
      <c r="G55" s="50">
        <f t="shared" si="0"/>
        <v>0</v>
      </c>
      <c r="H55" s="47"/>
      <c r="I55" s="47"/>
    </row>
    <row r="56" spans="1:9" x14ac:dyDescent="0.25">
      <c r="A56" s="51">
        <v>54</v>
      </c>
      <c r="B56" s="52" t="s">
        <v>89</v>
      </c>
      <c r="C56" s="51" t="s">
        <v>167</v>
      </c>
      <c r="D56" s="51" t="s">
        <v>233</v>
      </c>
      <c r="E56" s="51">
        <v>3</v>
      </c>
      <c r="F56" s="59"/>
      <c r="G56" s="50">
        <f t="shared" si="0"/>
        <v>0</v>
      </c>
      <c r="H56" s="47"/>
      <c r="I56" s="47"/>
    </row>
    <row r="57" spans="1:9" x14ac:dyDescent="0.25">
      <c r="A57" s="51">
        <v>55</v>
      </c>
      <c r="B57" s="52" t="s">
        <v>90</v>
      </c>
      <c r="C57" s="51" t="s">
        <v>168</v>
      </c>
      <c r="D57" s="51" t="s">
        <v>233</v>
      </c>
      <c r="E57" s="51">
        <v>18</v>
      </c>
      <c r="F57" s="59"/>
      <c r="G57" s="50">
        <f t="shared" si="0"/>
        <v>0</v>
      </c>
      <c r="H57" s="47"/>
      <c r="I57" s="47"/>
    </row>
    <row r="58" spans="1:9" x14ac:dyDescent="0.25">
      <c r="A58" s="51">
        <v>56</v>
      </c>
      <c r="B58" s="52" t="s">
        <v>78</v>
      </c>
      <c r="C58" s="51" t="s">
        <v>169</v>
      </c>
      <c r="D58" s="51" t="s">
        <v>228</v>
      </c>
      <c r="E58" s="51">
        <v>0</v>
      </c>
      <c r="F58" s="59"/>
      <c r="G58" s="50">
        <f t="shared" si="0"/>
        <v>0</v>
      </c>
      <c r="H58" s="47"/>
      <c r="I58" s="47"/>
    </row>
    <row r="59" spans="1:9" x14ac:dyDescent="0.25">
      <c r="A59" s="51">
        <v>57</v>
      </c>
      <c r="B59" s="52" t="s">
        <v>91</v>
      </c>
      <c r="C59" s="51" t="s">
        <v>170</v>
      </c>
      <c r="D59" s="51" t="s">
        <v>228</v>
      </c>
      <c r="E59" s="51">
        <v>2</v>
      </c>
      <c r="F59" s="59"/>
      <c r="G59" s="50">
        <f t="shared" si="0"/>
        <v>0</v>
      </c>
      <c r="H59" s="47"/>
      <c r="I59" s="47"/>
    </row>
    <row r="60" spans="1:9" x14ac:dyDescent="0.25">
      <c r="A60" s="51">
        <v>58</v>
      </c>
      <c r="B60" s="52" t="s">
        <v>78</v>
      </c>
      <c r="C60" s="51" t="s">
        <v>171</v>
      </c>
      <c r="D60" s="51" t="s">
        <v>228</v>
      </c>
      <c r="E60" s="51">
        <v>2</v>
      </c>
      <c r="F60" s="59"/>
      <c r="G60" s="50">
        <f t="shared" si="0"/>
        <v>0</v>
      </c>
      <c r="H60" s="47"/>
      <c r="I60" s="47"/>
    </row>
    <row r="61" spans="1:9" x14ac:dyDescent="0.25">
      <c r="A61" s="51">
        <v>59</v>
      </c>
      <c r="B61" s="52" t="s">
        <v>78</v>
      </c>
      <c r="C61" s="51" t="s">
        <v>172</v>
      </c>
      <c r="D61" s="51" t="s">
        <v>234</v>
      </c>
      <c r="E61" s="51">
        <v>40</v>
      </c>
      <c r="F61" s="59"/>
      <c r="G61" s="50">
        <f t="shared" si="0"/>
        <v>0</v>
      </c>
      <c r="H61"/>
      <c r="I61"/>
    </row>
    <row r="62" spans="1:9" x14ac:dyDescent="0.25">
      <c r="A62" s="51">
        <v>60</v>
      </c>
      <c r="B62" s="52" t="s">
        <v>78</v>
      </c>
      <c r="C62" s="51" t="s">
        <v>173</v>
      </c>
      <c r="D62" s="51" t="s">
        <v>234</v>
      </c>
      <c r="E62" s="51">
        <v>55</v>
      </c>
      <c r="F62" s="59"/>
      <c r="G62" s="50">
        <f t="shared" si="0"/>
        <v>0</v>
      </c>
    </row>
    <row r="63" spans="1:9" x14ac:dyDescent="0.25">
      <c r="A63" s="51">
        <v>61</v>
      </c>
      <c r="B63" s="52" t="s">
        <v>92</v>
      </c>
      <c r="C63" s="51" t="s">
        <v>174</v>
      </c>
      <c r="D63" s="51" t="s">
        <v>228</v>
      </c>
      <c r="E63" s="51">
        <v>1</v>
      </c>
      <c r="F63" s="59"/>
      <c r="G63" s="50">
        <f t="shared" si="0"/>
        <v>0</v>
      </c>
    </row>
    <row r="64" spans="1:9" x14ac:dyDescent="0.25">
      <c r="A64" s="51">
        <v>62</v>
      </c>
      <c r="B64" s="52" t="s">
        <v>93</v>
      </c>
      <c r="C64" s="51" t="s">
        <v>175</v>
      </c>
      <c r="D64" s="51" t="s">
        <v>228</v>
      </c>
      <c r="E64" s="51">
        <v>1</v>
      </c>
      <c r="F64" s="59"/>
      <c r="G64" s="50">
        <f t="shared" si="0"/>
        <v>0</v>
      </c>
    </row>
    <row r="65" spans="1:7" x14ac:dyDescent="0.25">
      <c r="A65" s="51">
        <v>63</v>
      </c>
      <c r="B65" s="52" t="s">
        <v>94</v>
      </c>
      <c r="C65" s="51" t="s">
        <v>176</v>
      </c>
      <c r="D65" s="51" t="s">
        <v>228</v>
      </c>
      <c r="E65" s="51">
        <v>2</v>
      </c>
      <c r="F65" s="59"/>
      <c r="G65" s="50">
        <f t="shared" si="0"/>
        <v>0</v>
      </c>
    </row>
    <row r="66" spans="1:7" x14ac:dyDescent="0.25">
      <c r="A66" s="51">
        <v>64</v>
      </c>
      <c r="B66" s="52" t="s">
        <v>95</v>
      </c>
      <c r="C66" s="51" t="s">
        <v>177</v>
      </c>
      <c r="D66" s="51" t="s">
        <v>234</v>
      </c>
      <c r="E66" s="51">
        <v>374</v>
      </c>
      <c r="F66" s="59"/>
      <c r="G66" s="50">
        <f t="shared" si="0"/>
        <v>0</v>
      </c>
    </row>
    <row r="67" spans="1:7" x14ac:dyDescent="0.25">
      <c r="A67" s="51">
        <v>65</v>
      </c>
      <c r="B67" s="52" t="s">
        <v>96</v>
      </c>
      <c r="C67" s="51" t="s">
        <v>178</v>
      </c>
      <c r="D67" s="51" t="s">
        <v>234</v>
      </c>
      <c r="E67" s="51">
        <v>12</v>
      </c>
      <c r="F67" s="59"/>
      <c r="G67" s="50">
        <f t="shared" ref="G67:G114" si="1">E67*F67</f>
        <v>0</v>
      </c>
    </row>
    <row r="68" spans="1:7" x14ac:dyDescent="0.25">
      <c r="A68" s="51">
        <v>66</v>
      </c>
      <c r="B68" s="52" t="s">
        <v>97</v>
      </c>
      <c r="C68" s="51" t="s">
        <v>179</v>
      </c>
      <c r="D68" s="51" t="s">
        <v>228</v>
      </c>
      <c r="E68" s="51">
        <v>2</v>
      </c>
      <c r="F68" s="59"/>
      <c r="G68" s="50">
        <f t="shared" si="1"/>
        <v>0</v>
      </c>
    </row>
    <row r="69" spans="1:7" x14ac:dyDescent="0.25">
      <c r="A69" s="51">
        <v>67</v>
      </c>
      <c r="B69" s="52" t="s">
        <v>98</v>
      </c>
      <c r="C69" s="51" t="s">
        <v>180</v>
      </c>
      <c r="D69" s="51" t="s">
        <v>228</v>
      </c>
      <c r="E69" s="51">
        <v>6</v>
      </c>
      <c r="F69" s="59"/>
      <c r="G69" s="50">
        <f t="shared" si="1"/>
        <v>0</v>
      </c>
    </row>
    <row r="70" spans="1:7" x14ac:dyDescent="0.25">
      <c r="A70" s="51">
        <v>68</v>
      </c>
      <c r="B70" s="52" t="s">
        <v>99</v>
      </c>
      <c r="C70" s="51" t="s">
        <v>181</v>
      </c>
      <c r="D70" s="51" t="s">
        <v>228</v>
      </c>
      <c r="E70" s="51">
        <v>2</v>
      </c>
      <c r="F70" s="59"/>
      <c r="G70" s="50">
        <f t="shared" si="1"/>
        <v>0</v>
      </c>
    </row>
    <row r="71" spans="1:7" x14ac:dyDescent="0.25">
      <c r="A71" s="51">
        <v>69</v>
      </c>
      <c r="B71" s="52" t="s">
        <v>100</v>
      </c>
      <c r="C71" s="51" t="s">
        <v>182</v>
      </c>
      <c r="D71" s="51" t="s">
        <v>228</v>
      </c>
      <c r="E71" s="51">
        <v>1</v>
      </c>
      <c r="F71" s="59"/>
      <c r="G71" s="50">
        <f t="shared" si="1"/>
        <v>0</v>
      </c>
    </row>
    <row r="72" spans="1:7" x14ac:dyDescent="0.25">
      <c r="A72" s="51">
        <v>70</v>
      </c>
      <c r="B72" s="52" t="s">
        <v>101</v>
      </c>
      <c r="C72" s="51" t="s">
        <v>183</v>
      </c>
      <c r="D72" s="51" t="s">
        <v>228</v>
      </c>
      <c r="E72" s="51">
        <v>1</v>
      </c>
      <c r="F72" s="59"/>
      <c r="G72" s="50">
        <f t="shared" si="1"/>
        <v>0</v>
      </c>
    </row>
    <row r="73" spans="1:7" x14ac:dyDescent="0.25">
      <c r="A73" s="51">
        <v>71</v>
      </c>
      <c r="B73" s="52" t="s">
        <v>102</v>
      </c>
      <c r="C73" s="51" t="s">
        <v>184</v>
      </c>
      <c r="D73" s="51" t="s">
        <v>228</v>
      </c>
      <c r="E73" s="51">
        <v>2</v>
      </c>
      <c r="F73" s="59"/>
      <c r="G73" s="50">
        <f t="shared" si="1"/>
        <v>0</v>
      </c>
    </row>
    <row r="74" spans="1:7" x14ac:dyDescent="0.25">
      <c r="A74" s="51">
        <v>72</v>
      </c>
      <c r="B74" s="52" t="s">
        <v>103</v>
      </c>
      <c r="C74" s="51" t="s">
        <v>185</v>
      </c>
      <c r="D74" s="51" t="s">
        <v>228</v>
      </c>
      <c r="E74" s="51">
        <v>3</v>
      </c>
      <c r="F74" s="59"/>
      <c r="G74" s="50">
        <f t="shared" si="1"/>
        <v>0</v>
      </c>
    </row>
    <row r="75" spans="1:7" x14ac:dyDescent="0.25">
      <c r="A75" s="51">
        <v>73</v>
      </c>
      <c r="B75" s="52" t="s">
        <v>104</v>
      </c>
      <c r="C75" s="51" t="s">
        <v>186</v>
      </c>
      <c r="D75" s="51" t="s">
        <v>228</v>
      </c>
      <c r="E75" s="51">
        <v>1</v>
      </c>
      <c r="F75" s="59"/>
      <c r="G75" s="50">
        <f t="shared" si="1"/>
        <v>0</v>
      </c>
    </row>
    <row r="76" spans="1:7" x14ac:dyDescent="0.25">
      <c r="A76" s="51">
        <v>74</v>
      </c>
      <c r="B76" s="52" t="s">
        <v>105</v>
      </c>
      <c r="C76" s="51" t="s">
        <v>187</v>
      </c>
      <c r="D76" s="51" t="s">
        <v>228</v>
      </c>
      <c r="E76" s="51">
        <v>357</v>
      </c>
      <c r="F76" s="59"/>
      <c r="G76" s="50">
        <f t="shared" si="1"/>
        <v>0</v>
      </c>
    </row>
    <row r="77" spans="1:7" x14ac:dyDescent="0.25">
      <c r="A77" s="51">
        <v>75</v>
      </c>
      <c r="B77" s="52" t="s">
        <v>106</v>
      </c>
      <c r="C77" s="51" t="s">
        <v>188</v>
      </c>
      <c r="D77" s="51" t="s">
        <v>228</v>
      </c>
      <c r="E77" s="51">
        <v>1</v>
      </c>
      <c r="F77" s="59"/>
      <c r="G77" s="50">
        <f t="shared" si="1"/>
        <v>0</v>
      </c>
    </row>
    <row r="78" spans="1:7" x14ac:dyDescent="0.25">
      <c r="A78" s="51">
        <v>76</v>
      </c>
      <c r="B78" s="52" t="s">
        <v>107</v>
      </c>
      <c r="C78" s="51" t="s">
        <v>189</v>
      </c>
      <c r="D78" s="51" t="s">
        <v>228</v>
      </c>
      <c r="E78" s="51">
        <v>1</v>
      </c>
      <c r="F78" s="59"/>
      <c r="G78" s="50">
        <f t="shared" si="1"/>
        <v>0</v>
      </c>
    </row>
    <row r="79" spans="1:7" x14ac:dyDescent="0.25">
      <c r="A79" s="51">
        <v>77</v>
      </c>
      <c r="B79" s="52" t="s">
        <v>78</v>
      </c>
      <c r="C79" s="51" t="s">
        <v>190</v>
      </c>
      <c r="D79" s="51" t="s">
        <v>228</v>
      </c>
      <c r="E79" s="51">
        <v>2</v>
      </c>
      <c r="F79" s="59"/>
      <c r="G79" s="50">
        <f t="shared" si="1"/>
        <v>0</v>
      </c>
    </row>
    <row r="80" spans="1:7" x14ac:dyDescent="0.25">
      <c r="A80" s="51">
        <v>78</v>
      </c>
      <c r="B80" s="52">
        <v>112</v>
      </c>
      <c r="C80" s="51" t="s">
        <v>191</v>
      </c>
      <c r="D80" s="51" t="s">
        <v>228</v>
      </c>
      <c r="E80" s="51">
        <v>1</v>
      </c>
      <c r="F80" s="59"/>
      <c r="G80" s="50">
        <f t="shared" si="1"/>
        <v>0</v>
      </c>
    </row>
    <row r="81" spans="1:7" x14ac:dyDescent="0.25">
      <c r="A81" s="51">
        <v>79</v>
      </c>
      <c r="B81" s="52">
        <v>132</v>
      </c>
      <c r="C81" s="51" t="s">
        <v>192</v>
      </c>
      <c r="D81" s="51" t="s">
        <v>234</v>
      </c>
      <c r="E81" s="51">
        <v>51</v>
      </c>
      <c r="F81" s="59"/>
      <c r="G81" s="50">
        <f t="shared" si="1"/>
        <v>0</v>
      </c>
    </row>
    <row r="82" spans="1:7" x14ac:dyDescent="0.25">
      <c r="A82" s="51">
        <v>80</v>
      </c>
      <c r="B82" s="52">
        <v>157</v>
      </c>
      <c r="C82" s="51" t="s">
        <v>193</v>
      </c>
      <c r="D82" s="51" t="s">
        <v>228</v>
      </c>
      <c r="E82" s="51">
        <v>6</v>
      </c>
      <c r="F82" s="59"/>
      <c r="G82" s="50">
        <f t="shared" si="1"/>
        <v>0</v>
      </c>
    </row>
    <row r="83" spans="1:7" x14ac:dyDescent="0.25">
      <c r="A83" s="51">
        <v>81</v>
      </c>
      <c r="B83" s="52">
        <v>159</v>
      </c>
      <c r="C83" s="51" t="s">
        <v>194</v>
      </c>
      <c r="D83" s="51" t="s">
        <v>228</v>
      </c>
      <c r="E83" s="51">
        <v>1</v>
      </c>
      <c r="F83" s="59"/>
      <c r="G83" s="50">
        <f t="shared" si="1"/>
        <v>0</v>
      </c>
    </row>
    <row r="84" spans="1:7" x14ac:dyDescent="0.25">
      <c r="A84" s="51">
        <v>82</v>
      </c>
      <c r="B84" s="52" t="s">
        <v>108</v>
      </c>
      <c r="C84" s="51" t="s">
        <v>195</v>
      </c>
      <c r="D84" s="51" t="s">
        <v>234</v>
      </c>
      <c r="E84" s="51">
        <v>191</v>
      </c>
      <c r="F84" s="59"/>
      <c r="G84" s="50">
        <f t="shared" si="1"/>
        <v>0</v>
      </c>
    </row>
    <row r="85" spans="1:7" x14ac:dyDescent="0.25">
      <c r="A85" s="51">
        <v>83</v>
      </c>
      <c r="B85" s="52" t="s">
        <v>109</v>
      </c>
      <c r="C85" s="51" t="s">
        <v>196</v>
      </c>
      <c r="D85" s="51" t="s">
        <v>234</v>
      </c>
      <c r="E85" s="51">
        <v>343</v>
      </c>
      <c r="F85" s="59"/>
      <c r="G85" s="50">
        <f t="shared" si="1"/>
        <v>0</v>
      </c>
    </row>
    <row r="86" spans="1:7" x14ac:dyDescent="0.25">
      <c r="A86" s="51">
        <v>84</v>
      </c>
      <c r="B86" s="52">
        <v>213</v>
      </c>
      <c r="C86" s="51" t="s">
        <v>197</v>
      </c>
      <c r="D86" s="51" t="s">
        <v>228</v>
      </c>
      <c r="E86" s="51">
        <v>2</v>
      </c>
      <c r="F86" s="59"/>
      <c r="G86" s="50">
        <f t="shared" si="1"/>
        <v>0</v>
      </c>
    </row>
    <row r="87" spans="1:7" x14ac:dyDescent="0.25">
      <c r="A87" s="51">
        <v>85</v>
      </c>
      <c r="B87" s="52" t="s">
        <v>110</v>
      </c>
      <c r="C87" s="51" t="s">
        <v>198</v>
      </c>
      <c r="D87" s="51" t="s">
        <v>228</v>
      </c>
      <c r="E87" s="51">
        <v>1</v>
      </c>
      <c r="F87" s="59"/>
      <c r="G87" s="50">
        <f t="shared" si="1"/>
        <v>0</v>
      </c>
    </row>
    <row r="88" spans="1:7" x14ac:dyDescent="0.25">
      <c r="A88" s="51">
        <v>86</v>
      </c>
      <c r="B88" s="52">
        <v>235</v>
      </c>
      <c r="C88" s="51" t="s">
        <v>199</v>
      </c>
      <c r="D88" s="51" t="s">
        <v>228</v>
      </c>
      <c r="E88" s="51">
        <v>1</v>
      </c>
      <c r="F88" s="59"/>
      <c r="G88" s="50">
        <f t="shared" si="1"/>
        <v>0</v>
      </c>
    </row>
    <row r="89" spans="1:7" x14ac:dyDescent="0.25">
      <c r="A89" s="51">
        <v>87</v>
      </c>
      <c r="B89" s="52">
        <v>249</v>
      </c>
      <c r="C89" s="51" t="s">
        <v>200</v>
      </c>
      <c r="D89" s="51" t="s">
        <v>234</v>
      </c>
      <c r="E89" s="51">
        <v>748</v>
      </c>
      <c r="F89" s="59"/>
      <c r="G89" s="50">
        <f t="shared" si="1"/>
        <v>0</v>
      </c>
    </row>
    <row r="90" spans="1:7" x14ac:dyDescent="0.25">
      <c r="A90" s="51">
        <v>88</v>
      </c>
      <c r="B90" s="52">
        <v>265</v>
      </c>
      <c r="C90" s="51" t="s">
        <v>201</v>
      </c>
      <c r="D90" s="51" t="s">
        <v>228</v>
      </c>
      <c r="E90" s="51">
        <v>1</v>
      </c>
      <c r="F90" s="59"/>
      <c r="G90" s="50">
        <f t="shared" si="1"/>
        <v>0</v>
      </c>
    </row>
    <row r="91" spans="1:7" x14ac:dyDescent="0.25">
      <c r="A91" s="51">
        <v>89</v>
      </c>
      <c r="B91" s="52">
        <v>267</v>
      </c>
      <c r="C91" s="51" t="s">
        <v>202</v>
      </c>
      <c r="D91" s="51" t="s">
        <v>228</v>
      </c>
      <c r="E91" s="51">
        <v>0</v>
      </c>
      <c r="F91" s="59"/>
      <c r="G91" s="50">
        <f t="shared" si="1"/>
        <v>0</v>
      </c>
    </row>
    <row r="92" spans="1:7" x14ac:dyDescent="0.25">
      <c r="A92" s="51">
        <v>90</v>
      </c>
      <c r="B92" s="52">
        <v>270</v>
      </c>
      <c r="C92" s="51" t="s">
        <v>203</v>
      </c>
      <c r="D92" s="51" t="s">
        <v>234</v>
      </c>
      <c r="E92" s="51">
        <v>150</v>
      </c>
      <c r="F92" s="59"/>
      <c r="G92" s="50">
        <f t="shared" si="1"/>
        <v>0</v>
      </c>
    </row>
    <row r="93" spans="1:7" x14ac:dyDescent="0.25">
      <c r="A93" s="51">
        <v>91</v>
      </c>
      <c r="B93" s="52">
        <v>502</v>
      </c>
      <c r="C93" s="51" t="s">
        <v>204</v>
      </c>
      <c r="D93" s="51" t="s">
        <v>234</v>
      </c>
      <c r="E93" s="51">
        <v>496</v>
      </c>
      <c r="F93" s="59"/>
      <c r="G93" s="50">
        <f t="shared" si="1"/>
        <v>0</v>
      </c>
    </row>
    <row r="94" spans="1:7" x14ac:dyDescent="0.25">
      <c r="A94" s="51">
        <v>92</v>
      </c>
      <c r="B94" s="52">
        <v>510</v>
      </c>
      <c r="C94" s="51" t="s">
        <v>205</v>
      </c>
      <c r="D94" s="51" t="s">
        <v>228</v>
      </c>
      <c r="E94" s="51">
        <v>1</v>
      </c>
      <c r="F94" s="59"/>
      <c r="G94" s="50">
        <f t="shared" si="1"/>
        <v>0</v>
      </c>
    </row>
    <row r="95" spans="1:7" x14ac:dyDescent="0.25">
      <c r="A95" s="51">
        <v>93</v>
      </c>
      <c r="B95" s="52">
        <v>526</v>
      </c>
      <c r="C95" s="51" t="s">
        <v>206</v>
      </c>
      <c r="D95" s="51" t="s">
        <v>228</v>
      </c>
      <c r="E95" s="51">
        <v>2</v>
      </c>
      <c r="F95" s="59"/>
      <c r="G95" s="50">
        <f t="shared" si="1"/>
        <v>0</v>
      </c>
    </row>
    <row r="96" spans="1:7" x14ac:dyDescent="0.25">
      <c r="A96" s="51">
        <v>94</v>
      </c>
      <c r="B96" s="52">
        <v>529</v>
      </c>
      <c r="C96" s="51" t="s">
        <v>207</v>
      </c>
      <c r="D96" s="51" t="s">
        <v>228</v>
      </c>
      <c r="E96" s="51">
        <v>2</v>
      </c>
      <c r="F96" s="59"/>
      <c r="G96" s="50">
        <f t="shared" si="1"/>
        <v>0</v>
      </c>
    </row>
    <row r="97" spans="1:7" x14ac:dyDescent="0.25">
      <c r="A97" s="51">
        <v>95</v>
      </c>
      <c r="B97" s="52">
        <v>601</v>
      </c>
      <c r="C97" s="51" t="s">
        <v>208</v>
      </c>
      <c r="D97" s="51" t="s">
        <v>228</v>
      </c>
      <c r="E97" s="51">
        <v>3</v>
      </c>
      <c r="F97" s="59"/>
      <c r="G97" s="50">
        <f t="shared" si="1"/>
        <v>0</v>
      </c>
    </row>
    <row r="98" spans="1:7" x14ac:dyDescent="0.25">
      <c r="A98" s="51">
        <v>96</v>
      </c>
      <c r="B98" s="52">
        <v>705</v>
      </c>
      <c r="C98" s="51" t="s">
        <v>209</v>
      </c>
      <c r="D98" s="51" t="s">
        <v>228</v>
      </c>
      <c r="E98" s="51">
        <v>4</v>
      </c>
      <c r="F98" s="59"/>
      <c r="G98" s="50">
        <f t="shared" si="1"/>
        <v>0</v>
      </c>
    </row>
    <row r="99" spans="1:7" x14ac:dyDescent="0.25">
      <c r="A99" s="51">
        <v>97</v>
      </c>
      <c r="B99" s="52" t="s">
        <v>111</v>
      </c>
      <c r="C99" s="51" t="s">
        <v>210</v>
      </c>
      <c r="D99" s="51" t="s">
        <v>228</v>
      </c>
      <c r="E99" s="51">
        <v>1</v>
      </c>
      <c r="F99" s="59"/>
      <c r="G99" s="50">
        <f t="shared" si="1"/>
        <v>0</v>
      </c>
    </row>
    <row r="100" spans="1:7" x14ac:dyDescent="0.25">
      <c r="A100" s="51">
        <v>98</v>
      </c>
      <c r="B100" s="52" t="s">
        <v>112</v>
      </c>
      <c r="C100" s="51" t="s">
        <v>211</v>
      </c>
      <c r="D100" s="51" t="s">
        <v>228</v>
      </c>
      <c r="E100" s="51">
        <v>3</v>
      </c>
      <c r="F100" s="59"/>
      <c r="G100" s="50">
        <f t="shared" si="1"/>
        <v>0</v>
      </c>
    </row>
    <row r="101" spans="1:7" x14ac:dyDescent="0.25">
      <c r="A101" s="51">
        <v>99</v>
      </c>
      <c r="B101" s="52">
        <v>1628</v>
      </c>
      <c r="C101" s="51" t="s">
        <v>212</v>
      </c>
      <c r="D101" s="51" t="s">
        <v>228</v>
      </c>
      <c r="E101" s="51">
        <v>4</v>
      </c>
      <c r="F101" s="59"/>
      <c r="G101" s="50">
        <f t="shared" si="1"/>
        <v>0</v>
      </c>
    </row>
    <row r="102" spans="1:7" x14ac:dyDescent="0.25">
      <c r="A102" s="51">
        <v>100</v>
      </c>
      <c r="B102" s="52">
        <v>2993</v>
      </c>
      <c r="C102" s="51" t="s">
        <v>213</v>
      </c>
      <c r="D102" s="51" t="s">
        <v>228</v>
      </c>
      <c r="E102" s="51">
        <v>4</v>
      </c>
      <c r="F102" s="59"/>
      <c r="G102" s="50">
        <f t="shared" si="1"/>
        <v>0</v>
      </c>
    </row>
    <row r="103" spans="1:7" x14ac:dyDescent="0.25">
      <c r="A103" s="51">
        <v>101</v>
      </c>
      <c r="B103" s="52" t="s">
        <v>78</v>
      </c>
      <c r="C103" s="51" t="s">
        <v>214</v>
      </c>
      <c r="D103" s="51" t="s">
        <v>228</v>
      </c>
      <c r="E103" s="51">
        <v>0</v>
      </c>
      <c r="F103" s="59"/>
      <c r="G103" s="50">
        <f t="shared" si="1"/>
        <v>0</v>
      </c>
    </row>
    <row r="104" spans="1:7" x14ac:dyDescent="0.25">
      <c r="A104" s="51">
        <v>102</v>
      </c>
      <c r="B104" s="52" t="s">
        <v>78</v>
      </c>
      <c r="C104" s="51" t="s">
        <v>215</v>
      </c>
      <c r="D104" s="51" t="s">
        <v>228</v>
      </c>
      <c r="E104" s="51">
        <v>2</v>
      </c>
      <c r="F104" s="59"/>
      <c r="G104" s="50">
        <f t="shared" si="1"/>
        <v>0</v>
      </c>
    </row>
    <row r="105" spans="1:7" x14ac:dyDescent="0.25">
      <c r="A105" s="51">
        <v>103</v>
      </c>
      <c r="B105" s="52" t="s">
        <v>78</v>
      </c>
      <c r="C105" s="51" t="s">
        <v>216</v>
      </c>
      <c r="D105" s="51" t="s">
        <v>236</v>
      </c>
      <c r="E105" s="51">
        <v>1</v>
      </c>
      <c r="F105" s="59"/>
      <c r="G105" s="50">
        <f t="shared" si="1"/>
        <v>0</v>
      </c>
    </row>
    <row r="106" spans="1:7" x14ac:dyDescent="0.25">
      <c r="A106" s="51">
        <v>104</v>
      </c>
      <c r="B106" s="52" t="s">
        <v>113</v>
      </c>
      <c r="C106" s="51" t="s">
        <v>217</v>
      </c>
      <c r="D106" s="51" t="s">
        <v>232</v>
      </c>
      <c r="E106" s="51">
        <v>3</v>
      </c>
      <c r="F106" s="59"/>
      <c r="G106" s="50">
        <f t="shared" si="1"/>
        <v>0</v>
      </c>
    </row>
    <row r="107" spans="1:7" x14ac:dyDescent="0.25">
      <c r="A107" s="51">
        <v>105</v>
      </c>
      <c r="B107" s="52">
        <v>66901001</v>
      </c>
      <c r="C107" s="51" t="s">
        <v>218</v>
      </c>
      <c r="D107" s="51" t="s">
        <v>236</v>
      </c>
      <c r="E107" s="51">
        <v>1</v>
      </c>
      <c r="F107" s="59"/>
      <c r="G107" s="50">
        <f t="shared" si="1"/>
        <v>0</v>
      </c>
    </row>
    <row r="108" spans="1:7" x14ac:dyDescent="0.25">
      <c r="A108" s="51">
        <v>106</v>
      </c>
      <c r="B108" s="52">
        <v>66901003</v>
      </c>
      <c r="C108" s="51" t="s">
        <v>219</v>
      </c>
      <c r="D108" s="51" t="s">
        <v>236</v>
      </c>
      <c r="E108" s="51">
        <v>1</v>
      </c>
      <c r="F108" s="59"/>
      <c r="G108" s="50">
        <f t="shared" si="1"/>
        <v>0</v>
      </c>
    </row>
    <row r="109" spans="1:7" x14ac:dyDescent="0.25">
      <c r="A109" s="51">
        <v>107</v>
      </c>
      <c r="B109" s="52">
        <v>66901006</v>
      </c>
      <c r="C109" s="51" t="s">
        <v>220</v>
      </c>
      <c r="D109" s="51" t="s">
        <v>237</v>
      </c>
      <c r="E109" s="51">
        <v>20</v>
      </c>
      <c r="F109" s="59"/>
      <c r="G109" s="50">
        <f t="shared" si="1"/>
        <v>0</v>
      </c>
    </row>
    <row r="110" spans="1:7" x14ac:dyDescent="0.25">
      <c r="A110" s="51">
        <v>108</v>
      </c>
      <c r="B110" s="52">
        <v>66900200</v>
      </c>
      <c r="C110" s="51" t="s">
        <v>221</v>
      </c>
      <c r="D110" s="51" t="s">
        <v>226</v>
      </c>
      <c r="E110" s="51">
        <v>2171</v>
      </c>
      <c r="F110" s="59"/>
      <c r="G110" s="50">
        <f t="shared" si="1"/>
        <v>0</v>
      </c>
    </row>
    <row r="111" spans="1:7" x14ac:dyDescent="0.25">
      <c r="A111" s="51">
        <v>109</v>
      </c>
      <c r="B111" s="52">
        <v>28000400</v>
      </c>
      <c r="C111" s="51" t="s">
        <v>222</v>
      </c>
      <c r="D111" s="51" t="s">
        <v>234</v>
      </c>
      <c r="E111" s="51">
        <v>391</v>
      </c>
      <c r="F111" s="59"/>
      <c r="G111" s="50">
        <f t="shared" si="1"/>
        <v>0</v>
      </c>
    </row>
    <row r="112" spans="1:7" x14ac:dyDescent="0.25">
      <c r="A112" s="51">
        <v>110</v>
      </c>
      <c r="B112" s="52">
        <v>28000510</v>
      </c>
      <c r="C112" s="51" t="s">
        <v>223</v>
      </c>
      <c r="D112" s="51" t="s">
        <v>228</v>
      </c>
      <c r="E112" s="51">
        <v>3</v>
      </c>
      <c r="F112" s="59"/>
      <c r="G112" s="50">
        <f t="shared" si="1"/>
        <v>0</v>
      </c>
    </row>
    <row r="113" spans="1:7" x14ac:dyDescent="0.25">
      <c r="A113" s="51">
        <v>111</v>
      </c>
      <c r="B113" s="52">
        <v>25100630</v>
      </c>
      <c r="C113" s="51" t="s">
        <v>224</v>
      </c>
      <c r="D113" s="51" t="s">
        <v>229</v>
      </c>
      <c r="E113" s="51">
        <v>1046</v>
      </c>
      <c r="F113" s="59"/>
      <c r="G113" s="50">
        <f t="shared" si="1"/>
        <v>0</v>
      </c>
    </row>
    <row r="114" spans="1:7" x14ac:dyDescent="0.25">
      <c r="A114" s="51">
        <v>112</v>
      </c>
      <c r="B114" s="52">
        <v>66900530</v>
      </c>
      <c r="C114" s="51" t="s">
        <v>225</v>
      </c>
      <c r="D114" s="51" t="s">
        <v>228</v>
      </c>
      <c r="E114" s="51">
        <v>1</v>
      </c>
      <c r="F114" s="59"/>
      <c r="G114" s="50">
        <f t="shared" si="1"/>
        <v>0</v>
      </c>
    </row>
    <row r="115" spans="1:7" ht="15.75" thickBot="1" x14ac:dyDescent="0.3">
      <c r="A115" s="48"/>
      <c r="B115" s="49"/>
      <c r="C115" s="48"/>
      <c r="D115" s="48"/>
      <c r="E115" s="48"/>
      <c r="F115" s="47"/>
      <c r="G115" s="47"/>
    </row>
    <row r="116" spans="1:7" ht="15.75" thickBot="1" x14ac:dyDescent="0.3">
      <c r="A116" s="48"/>
      <c r="B116" s="49"/>
      <c r="C116" s="48"/>
      <c r="D116" s="177" t="s">
        <v>243</v>
      </c>
      <c r="E116" s="178"/>
      <c r="F116" s="178"/>
      <c r="G116" s="58">
        <f>SUM(G3:G114)</f>
        <v>0</v>
      </c>
    </row>
  </sheetData>
  <sheetProtection algorithmName="SHA-512" hashValue="Jto4O/dEpwfXibYAFg0CLJvUJSZwj/uGZzigEP85m7s9MfcEHuBU9VCjOrEX0yLDVwGslaHBRP5P9k3349fLbw==" saltValue="JDxAjHlCBf5rwzOhkyjZcg==" spinCount="100000" sheet="1" objects="1" scenarios="1" selectLockedCells="1"/>
  <mergeCells count="2">
    <mergeCell ref="A1:G1"/>
    <mergeCell ref="D116:F1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Master Bid Tab</vt:lpstr>
      <vt:lpstr>Award Criteria Figure</vt:lpstr>
      <vt:lpstr>22830 S. Central Park</vt:lpstr>
      <vt:lpstr>22682 E. 91st</vt:lpstr>
      <vt:lpstr>'Award Criteria Figure'!Print_Area</vt:lpstr>
      <vt:lpstr>'Master Bid Tab'!Print_Area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Montenegro, Patricia</dc:creator>
  <cp:lastModifiedBy>James Borkman</cp:lastModifiedBy>
  <cp:lastPrinted>2024-05-08T16:51:34Z</cp:lastPrinted>
  <dcterms:created xsi:type="dcterms:W3CDTF">2018-01-03T19:56:21Z</dcterms:created>
  <dcterms:modified xsi:type="dcterms:W3CDTF">2024-05-08T16:52:03Z</dcterms:modified>
</cp:coreProperties>
</file>